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直亮\Desktop\Blog\"/>
    </mc:Choice>
  </mc:AlternateContent>
  <xr:revisionPtr revIDLastSave="0" documentId="8_{63AE630D-BAC1-4F9F-B51D-760E80432A7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169 MSAs" sheetId="1" r:id="rId1"/>
    <sheet name="10 most threatened metros" sheetId="2" r:id="rId2"/>
    <sheet name="Time Series" sheetId="4" r:id="rId3"/>
    <sheet name="FHA shares" sheetId="3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8" i="4" l="1"/>
  <c r="X7" i="4"/>
  <c r="N8" i="4"/>
  <c r="N7" i="4"/>
  <c r="E8" i="1" l="1"/>
  <c r="F8" i="1"/>
  <c r="G8" i="1"/>
  <c r="H8" i="1"/>
  <c r="I8" i="1"/>
  <c r="D8" i="1"/>
  <c r="J7" i="1" l="1"/>
  <c r="K7" i="1"/>
  <c r="J9" i="1" l="1"/>
  <c r="F9" i="4" s="1"/>
  <c r="N9" i="4" s="1"/>
  <c r="J10" i="1"/>
  <c r="F10" i="4" s="1"/>
  <c r="N10" i="4" s="1"/>
  <c r="J11" i="1"/>
  <c r="F11" i="4" s="1"/>
  <c r="N11" i="4" s="1"/>
  <c r="J13" i="1"/>
  <c r="F12" i="4" s="1"/>
  <c r="N12" i="4" s="1"/>
  <c r="J12" i="1"/>
  <c r="F13" i="4" s="1"/>
  <c r="N13" i="4" s="1"/>
  <c r="J14" i="1"/>
  <c r="F15" i="4" s="1"/>
  <c r="N15" i="4" s="1"/>
  <c r="J15" i="1"/>
  <c r="F14" i="4" s="1"/>
  <c r="N14" i="4" s="1"/>
  <c r="J16" i="1"/>
  <c r="F16" i="4" s="1"/>
  <c r="N16" i="4" s="1"/>
  <c r="J17" i="1"/>
  <c r="F17" i="4" s="1"/>
  <c r="N17" i="4" s="1"/>
  <c r="J18" i="1"/>
  <c r="F18" i="4" s="1"/>
  <c r="N18" i="4" s="1"/>
  <c r="J21" i="1"/>
  <c r="F19" i="4" s="1"/>
  <c r="N19" i="4" s="1"/>
  <c r="J22" i="1"/>
  <c r="F21" i="4" s="1"/>
  <c r="N21" i="4" s="1"/>
  <c r="J23" i="1"/>
  <c r="F20" i="4" s="1"/>
  <c r="N20" i="4" s="1"/>
  <c r="J20" i="1"/>
  <c r="F22" i="4" s="1"/>
  <c r="N22" i="4" s="1"/>
  <c r="J19" i="1"/>
  <c r="F23" i="4" s="1"/>
  <c r="N23" i="4" s="1"/>
  <c r="J24" i="1"/>
  <c r="F25" i="4" s="1"/>
  <c r="N25" i="4" s="1"/>
  <c r="J26" i="1"/>
  <c r="F24" i="4" s="1"/>
  <c r="N24" i="4" s="1"/>
  <c r="J25" i="1"/>
  <c r="F26" i="4" s="1"/>
  <c r="N26" i="4" s="1"/>
  <c r="J28" i="1"/>
  <c r="F28" i="4" s="1"/>
  <c r="N28" i="4" s="1"/>
  <c r="J27" i="1"/>
  <c r="F27" i="4" s="1"/>
  <c r="N27" i="4" s="1"/>
  <c r="J29" i="1"/>
  <c r="F29" i="4" s="1"/>
  <c r="N29" i="4" s="1"/>
  <c r="J30" i="1"/>
  <c r="F30" i="4" s="1"/>
  <c r="N30" i="4" s="1"/>
  <c r="J31" i="1"/>
  <c r="F31" i="4" s="1"/>
  <c r="N31" i="4" s="1"/>
  <c r="J32" i="1"/>
  <c r="F34" i="4" s="1"/>
  <c r="N34" i="4" s="1"/>
  <c r="J36" i="1"/>
  <c r="F32" i="4" s="1"/>
  <c r="N32" i="4" s="1"/>
  <c r="J35" i="1"/>
  <c r="F33" i="4" s="1"/>
  <c r="N33" i="4" s="1"/>
  <c r="J33" i="1"/>
  <c r="F35" i="4" s="1"/>
  <c r="N35" i="4" s="1"/>
  <c r="J34" i="1"/>
  <c r="F36" i="4" s="1"/>
  <c r="N36" i="4" s="1"/>
  <c r="J37" i="1"/>
  <c r="F37" i="4" s="1"/>
  <c r="N37" i="4" s="1"/>
  <c r="J40" i="1"/>
  <c r="F39" i="4" s="1"/>
  <c r="N39" i="4" s="1"/>
  <c r="J38" i="1"/>
  <c r="F38" i="4" s="1"/>
  <c r="N38" i="4" s="1"/>
  <c r="J41" i="1"/>
  <c r="F40" i="4" s="1"/>
  <c r="N40" i="4" s="1"/>
  <c r="J39" i="1"/>
  <c r="F41" i="4" s="1"/>
  <c r="N41" i="4" s="1"/>
  <c r="J42" i="1"/>
  <c r="F42" i="4" s="1"/>
  <c r="N42" i="4" s="1"/>
  <c r="J43" i="1"/>
  <c r="F43" i="4" s="1"/>
  <c r="N43" i="4" s="1"/>
  <c r="J44" i="1"/>
  <c r="F44" i="4" s="1"/>
  <c r="N44" i="4" s="1"/>
  <c r="J46" i="1"/>
  <c r="F45" i="4" s="1"/>
  <c r="N45" i="4" s="1"/>
  <c r="J47" i="1"/>
  <c r="F46" i="4" s="1"/>
  <c r="N46" i="4" s="1"/>
  <c r="J45" i="1"/>
  <c r="F47" i="4" s="1"/>
  <c r="N47" i="4" s="1"/>
  <c r="J48" i="1"/>
  <c r="F48" i="4" s="1"/>
  <c r="N48" i="4" s="1"/>
  <c r="J49" i="1"/>
  <c r="F50" i="4" s="1"/>
  <c r="N50" i="4" s="1"/>
  <c r="J50" i="1"/>
  <c r="F49" i="4" s="1"/>
  <c r="N49" i="4" s="1"/>
  <c r="J51" i="1"/>
  <c r="F51" i="4" s="1"/>
  <c r="N51" i="4" s="1"/>
  <c r="J52" i="1"/>
  <c r="F52" i="4" s="1"/>
  <c r="N52" i="4" s="1"/>
  <c r="J53" i="1"/>
  <c r="F56" i="4" s="1"/>
  <c r="N56" i="4" s="1"/>
  <c r="J56" i="1"/>
  <c r="F53" i="4" s="1"/>
  <c r="N53" i="4" s="1"/>
  <c r="J55" i="1"/>
  <c r="F54" i="4" s="1"/>
  <c r="N54" i="4" s="1"/>
  <c r="J54" i="1"/>
  <c r="F57" i="4" s="1"/>
  <c r="N57" i="4" s="1"/>
  <c r="J57" i="1"/>
  <c r="F55" i="4" s="1"/>
  <c r="N55" i="4" s="1"/>
  <c r="J58" i="1"/>
  <c r="F58" i="4" s="1"/>
  <c r="N58" i="4" s="1"/>
  <c r="J60" i="1"/>
  <c r="F59" i="4" s="1"/>
  <c r="N59" i="4" s="1"/>
  <c r="J59" i="1"/>
  <c r="F60" i="4" s="1"/>
  <c r="N60" i="4" s="1"/>
  <c r="J61" i="1"/>
  <c r="F61" i="4" s="1"/>
  <c r="N61" i="4" s="1"/>
  <c r="J62" i="1"/>
  <c r="F62" i="4" s="1"/>
  <c r="N62" i="4" s="1"/>
  <c r="J65" i="1"/>
  <c r="F63" i="4" s="1"/>
  <c r="N63" i="4" s="1"/>
  <c r="J64" i="1"/>
  <c r="F64" i="4" s="1"/>
  <c r="N64" i="4" s="1"/>
  <c r="J63" i="1"/>
  <c r="F65" i="4" s="1"/>
  <c r="N65" i="4" s="1"/>
  <c r="J70" i="1"/>
  <c r="F66" i="4" s="1"/>
  <c r="N66" i="4" s="1"/>
  <c r="J67" i="1"/>
  <c r="F67" i="4" s="1"/>
  <c r="N67" i="4" s="1"/>
  <c r="J66" i="1"/>
  <c r="F68" i="4" s="1"/>
  <c r="N68" i="4" s="1"/>
  <c r="J69" i="1"/>
  <c r="F71" i="4" s="1"/>
  <c r="N71" i="4" s="1"/>
  <c r="J71" i="1"/>
  <c r="F69" i="4" s="1"/>
  <c r="N69" i="4" s="1"/>
  <c r="J68" i="1"/>
  <c r="F70" i="4" s="1"/>
  <c r="N70" i="4" s="1"/>
  <c r="J73" i="1"/>
  <c r="F72" i="4" s="1"/>
  <c r="N72" i="4" s="1"/>
  <c r="J74" i="1"/>
  <c r="F73" i="4" s="1"/>
  <c r="N73" i="4" s="1"/>
  <c r="J75" i="1"/>
  <c r="F74" i="4" s="1"/>
  <c r="N74" i="4" s="1"/>
  <c r="J72" i="1"/>
  <c r="F75" i="4" s="1"/>
  <c r="N75" i="4" s="1"/>
  <c r="J76" i="1"/>
  <c r="F77" i="4" s="1"/>
  <c r="N77" i="4" s="1"/>
  <c r="J78" i="1"/>
  <c r="F76" i="4" s="1"/>
  <c r="N76" i="4" s="1"/>
  <c r="J77" i="1"/>
  <c r="F78" i="4" s="1"/>
  <c r="N78" i="4" s="1"/>
  <c r="J79" i="1"/>
  <c r="F80" i="4" s="1"/>
  <c r="N80" i="4" s="1"/>
  <c r="J85" i="1"/>
  <c r="F79" i="4" s="1"/>
  <c r="N79" i="4" s="1"/>
  <c r="J81" i="1"/>
  <c r="F81" i="4" s="1"/>
  <c r="N81" i="4" s="1"/>
  <c r="J80" i="1"/>
  <c r="F82" i="4" s="1"/>
  <c r="N82" i="4" s="1"/>
  <c r="J82" i="1"/>
  <c r="F84" i="4" s="1"/>
  <c r="N84" i="4" s="1"/>
  <c r="J87" i="1"/>
  <c r="F83" i="4" s="1"/>
  <c r="N83" i="4" s="1"/>
  <c r="J84" i="1"/>
  <c r="F85" i="4" s="1"/>
  <c r="N85" i="4" s="1"/>
  <c r="J83" i="1"/>
  <c r="F86" i="4" s="1"/>
  <c r="N86" i="4" s="1"/>
  <c r="J88" i="1"/>
  <c r="F87" i="4" s="1"/>
  <c r="N87" i="4" s="1"/>
  <c r="J86" i="1"/>
  <c r="F89" i="4" s="1"/>
  <c r="N89" i="4" s="1"/>
  <c r="J89" i="1"/>
  <c r="F90" i="4" s="1"/>
  <c r="N90" i="4" s="1"/>
  <c r="J91" i="1"/>
  <c r="F88" i="4" s="1"/>
  <c r="N88" i="4" s="1"/>
  <c r="J90" i="1"/>
  <c r="F91" i="4" s="1"/>
  <c r="N91" i="4" s="1"/>
  <c r="J92" i="1"/>
  <c r="F92" i="4" s="1"/>
  <c r="N92" i="4" s="1"/>
  <c r="J99" i="1"/>
  <c r="F93" i="4" s="1"/>
  <c r="N93" i="4" s="1"/>
  <c r="J97" i="1"/>
  <c r="F94" i="4" s="1"/>
  <c r="N94" i="4" s="1"/>
  <c r="J95" i="1"/>
  <c r="F96" i="4" s="1"/>
  <c r="N96" i="4" s="1"/>
  <c r="J96" i="1"/>
  <c r="F97" i="4" s="1"/>
  <c r="N97" i="4" s="1"/>
  <c r="J93" i="1"/>
  <c r="F95" i="4" s="1"/>
  <c r="N95" i="4" s="1"/>
  <c r="J94" i="1"/>
  <c r="F98" i="4" s="1"/>
  <c r="N98" i="4" s="1"/>
  <c r="J98" i="1"/>
  <c r="F100" i="4" s="1"/>
  <c r="N100" i="4" s="1"/>
  <c r="J101" i="1"/>
  <c r="F101" i="4" s="1"/>
  <c r="N101" i="4" s="1"/>
  <c r="J100" i="1"/>
  <c r="F99" i="4" s="1"/>
  <c r="N99" i="4" s="1"/>
  <c r="J103" i="1"/>
  <c r="F103" i="4" s="1"/>
  <c r="N103" i="4" s="1"/>
  <c r="J102" i="1"/>
  <c r="F102" i="4" s="1"/>
  <c r="N102" i="4" s="1"/>
  <c r="J104" i="1"/>
  <c r="F104" i="4" s="1"/>
  <c r="N104" i="4" s="1"/>
  <c r="J106" i="1"/>
  <c r="F106" i="4" s="1"/>
  <c r="N106" i="4" s="1"/>
  <c r="J108" i="1"/>
  <c r="F105" i="4" s="1"/>
  <c r="N105" i="4" s="1"/>
  <c r="J107" i="1"/>
  <c r="F107" i="4" s="1"/>
  <c r="N107" i="4" s="1"/>
  <c r="J105" i="1"/>
  <c r="F108" i="4" s="1"/>
  <c r="N108" i="4" s="1"/>
  <c r="J109" i="1"/>
  <c r="F109" i="4" s="1"/>
  <c r="N109" i="4" s="1"/>
  <c r="J111" i="1"/>
  <c r="F112" i="4" s="1"/>
  <c r="N112" i="4" s="1"/>
  <c r="J114" i="1"/>
  <c r="F110" i="4" s="1"/>
  <c r="N110" i="4" s="1"/>
  <c r="J113" i="1"/>
  <c r="F111" i="4" s="1"/>
  <c r="N111" i="4" s="1"/>
  <c r="J110" i="1"/>
  <c r="F113" i="4" s="1"/>
  <c r="N113" i="4" s="1"/>
  <c r="J112" i="1"/>
  <c r="F114" i="4" s="1"/>
  <c r="N114" i="4" s="1"/>
  <c r="J116" i="1"/>
  <c r="F116" i="4" s="1"/>
  <c r="N116" i="4" s="1"/>
  <c r="J115" i="1"/>
  <c r="F115" i="4" s="1"/>
  <c r="N115" i="4" s="1"/>
  <c r="J118" i="1"/>
  <c r="F117" i="4" s="1"/>
  <c r="N117" i="4" s="1"/>
  <c r="J117" i="1"/>
  <c r="F118" i="4" s="1"/>
  <c r="N118" i="4" s="1"/>
  <c r="J119" i="1"/>
  <c r="F119" i="4" s="1"/>
  <c r="N119" i="4" s="1"/>
  <c r="J120" i="1"/>
  <c r="F120" i="4" s="1"/>
  <c r="N120" i="4" s="1"/>
  <c r="J121" i="1"/>
  <c r="F122" i="4" s="1"/>
  <c r="N122" i="4" s="1"/>
  <c r="J124" i="1"/>
  <c r="F123" i="4" s="1"/>
  <c r="N123" i="4" s="1"/>
  <c r="J128" i="1"/>
  <c r="F121" i="4" s="1"/>
  <c r="N121" i="4" s="1"/>
  <c r="J122" i="1"/>
  <c r="F127" i="4" s="1"/>
  <c r="N127" i="4" s="1"/>
  <c r="J125" i="1"/>
  <c r="F125" i="4" s="1"/>
  <c r="N125" i="4" s="1"/>
  <c r="J127" i="1"/>
  <c r="F124" i="4" s="1"/>
  <c r="N124" i="4" s="1"/>
  <c r="J123" i="1"/>
  <c r="F126" i="4" s="1"/>
  <c r="N126" i="4" s="1"/>
  <c r="J126" i="1"/>
  <c r="F128" i="4" s="1"/>
  <c r="N128" i="4" s="1"/>
  <c r="J129" i="1"/>
  <c r="F129" i="4" s="1"/>
  <c r="N129" i="4" s="1"/>
  <c r="J130" i="1"/>
  <c r="F131" i="4" s="1"/>
  <c r="N131" i="4" s="1"/>
  <c r="J133" i="1"/>
  <c r="F130" i="4" s="1"/>
  <c r="N130" i="4" s="1"/>
  <c r="J132" i="1"/>
  <c r="F133" i="4" s="1"/>
  <c r="N133" i="4" s="1"/>
  <c r="J131" i="1"/>
  <c r="F132" i="4" s="1"/>
  <c r="N132" i="4" s="1"/>
  <c r="J137" i="1"/>
  <c r="F135" i="4" s="1"/>
  <c r="N135" i="4" s="1"/>
  <c r="J134" i="1"/>
  <c r="F134" i="4" s="1"/>
  <c r="N134" i="4" s="1"/>
  <c r="J136" i="1"/>
  <c r="F136" i="4" s="1"/>
  <c r="N136" i="4" s="1"/>
  <c r="J135" i="1"/>
  <c r="F137" i="4" s="1"/>
  <c r="N137" i="4" s="1"/>
  <c r="J138" i="1"/>
  <c r="F139" i="4" s="1"/>
  <c r="N139" i="4" s="1"/>
  <c r="J142" i="1"/>
  <c r="F138" i="4" s="1"/>
  <c r="N138" i="4" s="1"/>
  <c r="J141" i="1"/>
  <c r="F140" i="4" s="1"/>
  <c r="N140" i="4" s="1"/>
  <c r="J139" i="1"/>
  <c r="F141" i="4" s="1"/>
  <c r="N141" i="4" s="1"/>
  <c r="J140" i="1"/>
  <c r="F142" i="4" s="1"/>
  <c r="N142" i="4" s="1"/>
  <c r="J143" i="1"/>
  <c r="F144" i="4" s="1"/>
  <c r="N144" i="4" s="1"/>
  <c r="J145" i="1"/>
  <c r="F143" i="4" s="1"/>
  <c r="N143" i="4" s="1"/>
  <c r="J144" i="1"/>
  <c r="F145" i="4" s="1"/>
  <c r="N145" i="4" s="1"/>
  <c r="J146" i="1"/>
  <c r="F146" i="4" s="1"/>
  <c r="N146" i="4" s="1"/>
  <c r="J147" i="1"/>
  <c r="F147" i="4" s="1"/>
  <c r="N147" i="4" s="1"/>
  <c r="J148" i="1"/>
  <c r="F148" i="4" s="1"/>
  <c r="N148" i="4" s="1"/>
  <c r="J149" i="1"/>
  <c r="F151" i="4" s="1"/>
  <c r="N151" i="4" s="1"/>
  <c r="J150" i="1"/>
  <c r="F150" i="4" s="1"/>
  <c r="N150" i="4" s="1"/>
  <c r="J153" i="1"/>
  <c r="F149" i="4" s="1"/>
  <c r="N149" i="4" s="1"/>
  <c r="J151" i="1"/>
  <c r="F152" i="4" s="1"/>
  <c r="N152" i="4" s="1"/>
  <c r="J154" i="1"/>
  <c r="F153" i="4" s="1"/>
  <c r="N153" i="4" s="1"/>
  <c r="J152" i="1"/>
  <c r="F154" i="4" s="1"/>
  <c r="N154" i="4" s="1"/>
  <c r="J155" i="1"/>
  <c r="F155" i="4" s="1"/>
  <c r="N155" i="4" s="1"/>
  <c r="J156" i="1"/>
  <c r="F156" i="4" s="1"/>
  <c r="N156" i="4" s="1"/>
  <c r="J157" i="1"/>
  <c r="F157" i="4" s="1"/>
  <c r="N157" i="4" s="1"/>
  <c r="J158" i="1"/>
  <c r="F158" i="4" s="1"/>
  <c r="N158" i="4" s="1"/>
  <c r="J159" i="1"/>
  <c r="F159" i="4" s="1"/>
  <c r="N159" i="4" s="1"/>
  <c r="J160" i="1"/>
  <c r="F162" i="4" s="1"/>
  <c r="N162" i="4" s="1"/>
  <c r="J161" i="1"/>
  <c r="F160" i="4" s="1"/>
  <c r="N160" i="4" s="1"/>
  <c r="J163" i="1"/>
  <c r="F161" i="4" s="1"/>
  <c r="N161" i="4" s="1"/>
  <c r="J162" i="1"/>
  <c r="F163" i="4" s="1"/>
  <c r="N163" i="4" s="1"/>
  <c r="J164" i="1"/>
  <c r="F164" i="4" s="1"/>
  <c r="N164" i="4" s="1"/>
  <c r="J167" i="1"/>
  <c r="F165" i="4" s="1"/>
  <c r="N165" i="4" s="1"/>
  <c r="J165" i="1"/>
  <c r="F166" i="4" s="1"/>
  <c r="N166" i="4" s="1"/>
  <c r="J166" i="1"/>
  <c r="F167" i="4" s="1"/>
  <c r="N167" i="4" s="1"/>
  <c r="J168" i="1"/>
  <c r="F168" i="4" s="1"/>
  <c r="N168" i="4" s="1"/>
  <c r="J170" i="1"/>
  <c r="F169" i="4" s="1"/>
  <c r="N169" i="4" s="1"/>
  <c r="J169" i="1"/>
  <c r="F170" i="4" s="1"/>
  <c r="N170" i="4" s="1"/>
  <c r="J171" i="1"/>
  <c r="F171" i="4" s="1"/>
  <c r="N171" i="4" s="1"/>
  <c r="J172" i="1"/>
  <c r="F172" i="4" s="1"/>
  <c r="N172" i="4" s="1"/>
  <c r="J173" i="1"/>
  <c r="F173" i="4" s="1"/>
  <c r="N173" i="4" s="1"/>
  <c r="J174" i="1"/>
  <c r="F174" i="4" s="1"/>
  <c r="N174" i="4" s="1"/>
  <c r="J175" i="1"/>
  <c r="F175" i="4" s="1"/>
  <c r="N175" i="4" s="1"/>
  <c r="J176" i="1"/>
  <c r="F176" i="4" s="1"/>
  <c r="N176" i="4" s="1"/>
  <c r="J177" i="1"/>
  <c r="F177" i="4" s="1"/>
  <c r="N177" i="4" s="1"/>
  <c r="K9" i="1"/>
  <c r="P9" i="4" s="1"/>
  <c r="X9" i="4" s="1"/>
  <c r="K10" i="1"/>
  <c r="P10" i="4" s="1"/>
  <c r="X10" i="4" s="1"/>
  <c r="K11" i="1"/>
  <c r="P11" i="4" s="1"/>
  <c r="X11" i="4" s="1"/>
  <c r="K13" i="1"/>
  <c r="P12" i="4" s="1"/>
  <c r="X12" i="4" s="1"/>
  <c r="K12" i="1"/>
  <c r="P13" i="4" s="1"/>
  <c r="X13" i="4" s="1"/>
  <c r="K14" i="1"/>
  <c r="P15" i="4" s="1"/>
  <c r="X15" i="4" s="1"/>
  <c r="K15" i="1"/>
  <c r="P14" i="4" s="1"/>
  <c r="X14" i="4" s="1"/>
  <c r="K16" i="1"/>
  <c r="P16" i="4" s="1"/>
  <c r="X16" i="4" s="1"/>
  <c r="K17" i="1"/>
  <c r="P17" i="4" s="1"/>
  <c r="X17" i="4" s="1"/>
  <c r="K18" i="1"/>
  <c r="P18" i="4" s="1"/>
  <c r="X18" i="4" s="1"/>
  <c r="K21" i="1"/>
  <c r="P19" i="4" s="1"/>
  <c r="X19" i="4" s="1"/>
  <c r="K22" i="1"/>
  <c r="P21" i="4" s="1"/>
  <c r="X21" i="4" s="1"/>
  <c r="K23" i="1"/>
  <c r="P20" i="4" s="1"/>
  <c r="X20" i="4" s="1"/>
  <c r="K20" i="1"/>
  <c r="P22" i="4" s="1"/>
  <c r="X22" i="4" s="1"/>
  <c r="K19" i="1"/>
  <c r="P23" i="4" s="1"/>
  <c r="X23" i="4" s="1"/>
  <c r="K24" i="1"/>
  <c r="P25" i="4" s="1"/>
  <c r="X25" i="4" s="1"/>
  <c r="K26" i="1"/>
  <c r="P24" i="4" s="1"/>
  <c r="X24" i="4" s="1"/>
  <c r="K25" i="1"/>
  <c r="P26" i="4" s="1"/>
  <c r="X26" i="4" s="1"/>
  <c r="K28" i="1"/>
  <c r="P28" i="4" s="1"/>
  <c r="X28" i="4" s="1"/>
  <c r="K27" i="1"/>
  <c r="P27" i="4" s="1"/>
  <c r="X27" i="4" s="1"/>
  <c r="K29" i="1"/>
  <c r="P29" i="4" s="1"/>
  <c r="X29" i="4" s="1"/>
  <c r="K30" i="1"/>
  <c r="P30" i="4" s="1"/>
  <c r="X30" i="4" s="1"/>
  <c r="K31" i="1"/>
  <c r="P31" i="4" s="1"/>
  <c r="X31" i="4" s="1"/>
  <c r="K32" i="1"/>
  <c r="P34" i="4" s="1"/>
  <c r="X34" i="4" s="1"/>
  <c r="K36" i="1"/>
  <c r="P32" i="4" s="1"/>
  <c r="X32" i="4" s="1"/>
  <c r="K35" i="1"/>
  <c r="P33" i="4" s="1"/>
  <c r="X33" i="4" s="1"/>
  <c r="K33" i="1"/>
  <c r="P35" i="4" s="1"/>
  <c r="X35" i="4" s="1"/>
  <c r="K34" i="1"/>
  <c r="P36" i="4" s="1"/>
  <c r="X36" i="4" s="1"/>
  <c r="K37" i="1"/>
  <c r="P37" i="4" s="1"/>
  <c r="X37" i="4" s="1"/>
  <c r="K40" i="1"/>
  <c r="P39" i="4" s="1"/>
  <c r="X39" i="4" s="1"/>
  <c r="K38" i="1"/>
  <c r="P38" i="4" s="1"/>
  <c r="X38" i="4" s="1"/>
  <c r="K41" i="1"/>
  <c r="P40" i="4" s="1"/>
  <c r="X40" i="4" s="1"/>
  <c r="K39" i="1"/>
  <c r="P41" i="4" s="1"/>
  <c r="X41" i="4" s="1"/>
  <c r="K42" i="1"/>
  <c r="P42" i="4" s="1"/>
  <c r="X42" i="4" s="1"/>
  <c r="K43" i="1"/>
  <c r="P43" i="4" s="1"/>
  <c r="X43" i="4" s="1"/>
  <c r="K44" i="1"/>
  <c r="P44" i="4" s="1"/>
  <c r="X44" i="4" s="1"/>
  <c r="K46" i="1"/>
  <c r="P45" i="4" s="1"/>
  <c r="X45" i="4" s="1"/>
  <c r="K47" i="1"/>
  <c r="P46" i="4" s="1"/>
  <c r="X46" i="4" s="1"/>
  <c r="K45" i="1"/>
  <c r="P47" i="4" s="1"/>
  <c r="X47" i="4" s="1"/>
  <c r="K48" i="1"/>
  <c r="P48" i="4" s="1"/>
  <c r="X48" i="4" s="1"/>
  <c r="K49" i="1"/>
  <c r="P50" i="4" s="1"/>
  <c r="X50" i="4" s="1"/>
  <c r="K50" i="1"/>
  <c r="P49" i="4" s="1"/>
  <c r="X49" i="4" s="1"/>
  <c r="K51" i="1"/>
  <c r="P51" i="4" s="1"/>
  <c r="X51" i="4" s="1"/>
  <c r="K52" i="1"/>
  <c r="P52" i="4" s="1"/>
  <c r="X52" i="4" s="1"/>
  <c r="K53" i="1"/>
  <c r="P56" i="4" s="1"/>
  <c r="X56" i="4" s="1"/>
  <c r="K56" i="1"/>
  <c r="P53" i="4" s="1"/>
  <c r="X53" i="4" s="1"/>
  <c r="K55" i="1"/>
  <c r="P54" i="4" s="1"/>
  <c r="X54" i="4" s="1"/>
  <c r="K54" i="1"/>
  <c r="P57" i="4" s="1"/>
  <c r="X57" i="4" s="1"/>
  <c r="K57" i="1"/>
  <c r="P55" i="4" s="1"/>
  <c r="X55" i="4" s="1"/>
  <c r="K58" i="1"/>
  <c r="P58" i="4" s="1"/>
  <c r="X58" i="4" s="1"/>
  <c r="K60" i="1"/>
  <c r="P59" i="4" s="1"/>
  <c r="X59" i="4" s="1"/>
  <c r="K59" i="1"/>
  <c r="P60" i="4" s="1"/>
  <c r="X60" i="4" s="1"/>
  <c r="K61" i="1"/>
  <c r="P61" i="4" s="1"/>
  <c r="X61" i="4" s="1"/>
  <c r="K62" i="1"/>
  <c r="P62" i="4" s="1"/>
  <c r="X62" i="4" s="1"/>
  <c r="K65" i="1"/>
  <c r="P63" i="4" s="1"/>
  <c r="X63" i="4" s="1"/>
  <c r="K64" i="1"/>
  <c r="P64" i="4" s="1"/>
  <c r="X64" i="4" s="1"/>
  <c r="K63" i="1"/>
  <c r="P65" i="4" s="1"/>
  <c r="X65" i="4" s="1"/>
  <c r="K70" i="1"/>
  <c r="P66" i="4" s="1"/>
  <c r="X66" i="4" s="1"/>
  <c r="K67" i="1"/>
  <c r="P67" i="4" s="1"/>
  <c r="X67" i="4" s="1"/>
  <c r="K66" i="1"/>
  <c r="P68" i="4" s="1"/>
  <c r="X68" i="4" s="1"/>
  <c r="K69" i="1"/>
  <c r="P71" i="4" s="1"/>
  <c r="X71" i="4" s="1"/>
  <c r="K71" i="1"/>
  <c r="P69" i="4" s="1"/>
  <c r="X69" i="4" s="1"/>
  <c r="K68" i="1"/>
  <c r="P70" i="4" s="1"/>
  <c r="X70" i="4" s="1"/>
  <c r="K73" i="1"/>
  <c r="P72" i="4" s="1"/>
  <c r="X72" i="4" s="1"/>
  <c r="K74" i="1"/>
  <c r="P73" i="4" s="1"/>
  <c r="X73" i="4" s="1"/>
  <c r="K75" i="1"/>
  <c r="P74" i="4" s="1"/>
  <c r="X74" i="4" s="1"/>
  <c r="K72" i="1"/>
  <c r="P75" i="4" s="1"/>
  <c r="X75" i="4" s="1"/>
  <c r="K76" i="1"/>
  <c r="P77" i="4" s="1"/>
  <c r="X77" i="4" s="1"/>
  <c r="K78" i="1"/>
  <c r="P76" i="4" s="1"/>
  <c r="X76" i="4" s="1"/>
  <c r="K77" i="1"/>
  <c r="P78" i="4" s="1"/>
  <c r="X78" i="4" s="1"/>
  <c r="K79" i="1"/>
  <c r="P80" i="4" s="1"/>
  <c r="X80" i="4" s="1"/>
  <c r="K85" i="1"/>
  <c r="P79" i="4" s="1"/>
  <c r="X79" i="4" s="1"/>
  <c r="K81" i="1"/>
  <c r="P81" i="4" s="1"/>
  <c r="X81" i="4" s="1"/>
  <c r="K80" i="1"/>
  <c r="P82" i="4" s="1"/>
  <c r="X82" i="4" s="1"/>
  <c r="K82" i="1"/>
  <c r="P84" i="4" s="1"/>
  <c r="X84" i="4" s="1"/>
  <c r="K87" i="1"/>
  <c r="P83" i="4" s="1"/>
  <c r="X83" i="4" s="1"/>
  <c r="K84" i="1"/>
  <c r="P85" i="4" s="1"/>
  <c r="X85" i="4" s="1"/>
  <c r="K83" i="1"/>
  <c r="P86" i="4" s="1"/>
  <c r="X86" i="4" s="1"/>
  <c r="K88" i="1"/>
  <c r="P87" i="4" s="1"/>
  <c r="X87" i="4" s="1"/>
  <c r="K86" i="1"/>
  <c r="P89" i="4" s="1"/>
  <c r="X89" i="4" s="1"/>
  <c r="K89" i="1"/>
  <c r="P90" i="4" s="1"/>
  <c r="X90" i="4" s="1"/>
  <c r="K91" i="1"/>
  <c r="P88" i="4" s="1"/>
  <c r="X88" i="4" s="1"/>
  <c r="K90" i="1"/>
  <c r="P91" i="4" s="1"/>
  <c r="X91" i="4" s="1"/>
  <c r="K92" i="1"/>
  <c r="P92" i="4" s="1"/>
  <c r="X92" i="4" s="1"/>
  <c r="K99" i="1"/>
  <c r="P93" i="4" s="1"/>
  <c r="X93" i="4" s="1"/>
  <c r="K97" i="1"/>
  <c r="P94" i="4" s="1"/>
  <c r="X94" i="4" s="1"/>
  <c r="K95" i="1"/>
  <c r="P96" i="4" s="1"/>
  <c r="X96" i="4" s="1"/>
  <c r="K96" i="1"/>
  <c r="P97" i="4" s="1"/>
  <c r="X97" i="4" s="1"/>
  <c r="K93" i="1"/>
  <c r="P95" i="4" s="1"/>
  <c r="X95" i="4" s="1"/>
  <c r="K94" i="1"/>
  <c r="P98" i="4" s="1"/>
  <c r="X98" i="4" s="1"/>
  <c r="K98" i="1"/>
  <c r="P100" i="4" s="1"/>
  <c r="X100" i="4" s="1"/>
  <c r="K101" i="1"/>
  <c r="P101" i="4" s="1"/>
  <c r="X101" i="4" s="1"/>
  <c r="K100" i="1"/>
  <c r="P99" i="4" s="1"/>
  <c r="X99" i="4" s="1"/>
  <c r="K103" i="1"/>
  <c r="P103" i="4" s="1"/>
  <c r="X103" i="4" s="1"/>
  <c r="K102" i="1"/>
  <c r="P102" i="4" s="1"/>
  <c r="X102" i="4" s="1"/>
  <c r="K104" i="1"/>
  <c r="P104" i="4" s="1"/>
  <c r="X104" i="4" s="1"/>
  <c r="K106" i="1"/>
  <c r="P106" i="4" s="1"/>
  <c r="X106" i="4" s="1"/>
  <c r="K108" i="1"/>
  <c r="P105" i="4" s="1"/>
  <c r="X105" i="4" s="1"/>
  <c r="K107" i="1"/>
  <c r="P107" i="4" s="1"/>
  <c r="X107" i="4" s="1"/>
  <c r="K105" i="1"/>
  <c r="P108" i="4" s="1"/>
  <c r="X108" i="4" s="1"/>
  <c r="K109" i="1"/>
  <c r="P109" i="4" s="1"/>
  <c r="X109" i="4" s="1"/>
  <c r="K111" i="1"/>
  <c r="P112" i="4" s="1"/>
  <c r="X112" i="4" s="1"/>
  <c r="K114" i="1"/>
  <c r="P110" i="4" s="1"/>
  <c r="X110" i="4" s="1"/>
  <c r="K113" i="1"/>
  <c r="P111" i="4" s="1"/>
  <c r="X111" i="4" s="1"/>
  <c r="K110" i="1"/>
  <c r="P113" i="4" s="1"/>
  <c r="X113" i="4" s="1"/>
  <c r="K112" i="1"/>
  <c r="P114" i="4" s="1"/>
  <c r="X114" i="4" s="1"/>
  <c r="K116" i="1"/>
  <c r="P116" i="4" s="1"/>
  <c r="X116" i="4" s="1"/>
  <c r="K115" i="1"/>
  <c r="P115" i="4" s="1"/>
  <c r="X115" i="4" s="1"/>
  <c r="K118" i="1"/>
  <c r="P117" i="4" s="1"/>
  <c r="X117" i="4" s="1"/>
  <c r="K117" i="1"/>
  <c r="P118" i="4" s="1"/>
  <c r="X118" i="4" s="1"/>
  <c r="K119" i="1"/>
  <c r="P119" i="4" s="1"/>
  <c r="X119" i="4" s="1"/>
  <c r="K120" i="1"/>
  <c r="P120" i="4" s="1"/>
  <c r="X120" i="4" s="1"/>
  <c r="K121" i="1"/>
  <c r="P122" i="4" s="1"/>
  <c r="X122" i="4" s="1"/>
  <c r="K124" i="1"/>
  <c r="P123" i="4" s="1"/>
  <c r="X123" i="4" s="1"/>
  <c r="K128" i="1"/>
  <c r="P121" i="4" s="1"/>
  <c r="X121" i="4" s="1"/>
  <c r="K122" i="1"/>
  <c r="P127" i="4" s="1"/>
  <c r="X127" i="4" s="1"/>
  <c r="K125" i="1"/>
  <c r="P125" i="4" s="1"/>
  <c r="X125" i="4" s="1"/>
  <c r="K127" i="1"/>
  <c r="P124" i="4" s="1"/>
  <c r="X124" i="4" s="1"/>
  <c r="K123" i="1"/>
  <c r="P126" i="4" s="1"/>
  <c r="X126" i="4" s="1"/>
  <c r="K126" i="1"/>
  <c r="P128" i="4" s="1"/>
  <c r="X128" i="4" s="1"/>
  <c r="K129" i="1"/>
  <c r="P129" i="4" s="1"/>
  <c r="X129" i="4" s="1"/>
  <c r="K130" i="1"/>
  <c r="P131" i="4" s="1"/>
  <c r="X131" i="4" s="1"/>
  <c r="K133" i="1"/>
  <c r="P130" i="4" s="1"/>
  <c r="X130" i="4" s="1"/>
  <c r="K132" i="1"/>
  <c r="P133" i="4" s="1"/>
  <c r="X133" i="4" s="1"/>
  <c r="K131" i="1"/>
  <c r="P132" i="4" s="1"/>
  <c r="X132" i="4" s="1"/>
  <c r="K137" i="1"/>
  <c r="P135" i="4" s="1"/>
  <c r="X135" i="4" s="1"/>
  <c r="K134" i="1"/>
  <c r="P134" i="4" s="1"/>
  <c r="X134" i="4" s="1"/>
  <c r="K136" i="1"/>
  <c r="P136" i="4" s="1"/>
  <c r="X136" i="4" s="1"/>
  <c r="K135" i="1"/>
  <c r="P137" i="4" s="1"/>
  <c r="X137" i="4" s="1"/>
  <c r="K138" i="1"/>
  <c r="P139" i="4" s="1"/>
  <c r="X139" i="4" s="1"/>
  <c r="K142" i="1"/>
  <c r="P138" i="4" s="1"/>
  <c r="X138" i="4" s="1"/>
  <c r="K141" i="1"/>
  <c r="P140" i="4" s="1"/>
  <c r="X140" i="4" s="1"/>
  <c r="K139" i="1"/>
  <c r="P141" i="4" s="1"/>
  <c r="X141" i="4" s="1"/>
  <c r="K140" i="1"/>
  <c r="P142" i="4" s="1"/>
  <c r="X142" i="4" s="1"/>
  <c r="K143" i="1"/>
  <c r="P144" i="4" s="1"/>
  <c r="X144" i="4" s="1"/>
  <c r="K145" i="1"/>
  <c r="P143" i="4" s="1"/>
  <c r="X143" i="4" s="1"/>
  <c r="K144" i="1"/>
  <c r="P145" i="4" s="1"/>
  <c r="X145" i="4" s="1"/>
  <c r="K146" i="1"/>
  <c r="P146" i="4" s="1"/>
  <c r="X146" i="4" s="1"/>
  <c r="K147" i="1"/>
  <c r="P147" i="4" s="1"/>
  <c r="X147" i="4" s="1"/>
  <c r="K148" i="1"/>
  <c r="P148" i="4" s="1"/>
  <c r="X148" i="4" s="1"/>
  <c r="K149" i="1"/>
  <c r="P151" i="4" s="1"/>
  <c r="X151" i="4" s="1"/>
  <c r="K150" i="1"/>
  <c r="P150" i="4" s="1"/>
  <c r="X150" i="4" s="1"/>
  <c r="K153" i="1"/>
  <c r="P149" i="4" s="1"/>
  <c r="X149" i="4" s="1"/>
  <c r="K151" i="1"/>
  <c r="P152" i="4" s="1"/>
  <c r="X152" i="4" s="1"/>
  <c r="K154" i="1"/>
  <c r="P153" i="4" s="1"/>
  <c r="X153" i="4" s="1"/>
  <c r="K152" i="1"/>
  <c r="P154" i="4" s="1"/>
  <c r="X154" i="4" s="1"/>
  <c r="K155" i="1"/>
  <c r="P155" i="4" s="1"/>
  <c r="X155" i="4" s="1"/>
  <c r="K156" i="1"/>
  <c r="P156" i="4" s="1"/>
  <c r="X156" i="4" s="1"/>
  <c r="K157" i="1"/>
  <c r="P157" i="4" s="1"/>
  <c r="X157" i="4" s="1"/>
  <c r="K158" i="1"/>
  <c r="P158" i="4" s="1"/>
  <c r="X158" i="4" s="1"/>
  <c r="K159" i="1"/>
  <c r="P159" i="4" s="1"/>
  <c r="X159" i="4" s="1"/>
  <c r="K160" i="1"/>
  <c r="P162" i="4" s="1"/>
  <c r="X162" i="4" s="1"/>
  <c r="K161" i="1"/>
  <c r="P160" i="4" s="1"/>
  <c r="X160" i="4" s="1"/>
  <c r="K163" i="1"/>
  <c r="P161" i="4" s="1"/>
  <c r="X161" i="4" s="1"/>
  <c r="K162" i="1"/>
  <c r="P163" i="4" s="1"/>
  <c r="X163" i="4" s="1"/>
  <c r="K164" i="1"/>
  <c r="P164" i="4" s="1"/>
  <c r="X164" i="4" s="1"/>
  <c r="K167" i="1"/>
  <c r="P165" i="4" s="1"/>
  <c r="X165" i="4" s="1"/>
  <c r="K165" i="1"/>
  <c r="P166" i="4" s="1"/>
  <c r="X166" i="4" s="1"/>
  <c r="K166" i="1"/>
  <c r="P167" i="4" s="1"/>
  <c r="X167" i="4" s="1"/>
  <c r="K168" i="1"/>
  <c r="P168" i="4" s="1"/>
  <c r="X168" i="4" s="1"/>
  <c r="K170" i="1"/>
  <c r="P169" i="4" s="1"/>
  <c r="X169" i="4" s="1"/>
  <c r="K169" i="1"/>
  <c r="P170" i="4" s="1"/>
  <c r="X170" i="4" s="1"/>
  <c r="K171" i="1"/>
  <c r="P171" i="4" s="1"/>
  <c r="X171" i="4" s="1"/>
  <c r="K172" i="1"/>
  <c r="P172" i="4" s="1"/>
  <c r="X172" i="4" s="1"/>
  <c r="K173" i="1"/>
  <c r="P173" i="4" s="1"/>
  <c r="X173" i="4" s="1"/>
  <c r="K174" i="1"/>
  <c r="P174" i="4" s="1"/>
  <c r="X174" i="4" s="1"/>
  <c r="K175" i="1"/>
  <c r="P175" i="4" s="1"/>
  <c r="X175" i="4" s="1"/>
  <c r="K176" i="1"/>
  <c r="P176" i="4" s="1"/>
  <c r="X176" i="4" s="1"/>
  <c r="K177" i="1"/>
  <c r="P177" i="4" s="1"/>
  <c r="X177" i="4" s="1"/>
  <c r="R167" i="4" l="1"/>
  <c r="R144" i="4"/>
  <c r="R119" i="4"/>
  <c r="R31" i="4"/>
  <c r="R23" i="4"/>
  <c r="R14" i="4"/>
  <c r="R118" i="4"/>
  <c r="R112" i="4"/>
  <c r="R103" i="4"/>
  <c r="R94" i="4"/>
  <c r="R86" i="4"/>
  <c r="R78" i="4"/>
  <c r="R62" i="4"/>
  <c r="R46" i="4"/>
  <c r="R39" i="4"/>
  <c r="R30" i="4"/>
  <c r="R22" i="4"/>
  <c r="R173" i="4"/>
  <c r="R165" i="4"/>
  <c r="R157" i="4"/>
  <c r="R151" i="4"/>
  <c r="R141" i="4"/>
  <c r="R132" i="4"/>
  <c r="R125" i="4"/>
  <c r="R117" i="4"/>
  <c r="R109" i="4"/>
  <c r="R99" i="4"/>
  <c r="R93" i="4"/>
  <c r="R85" i="4"/>
  <c r="R76" i="4"/>
  <c r="R71" i="4"/>
  <c r="R61" i="4"/>
  <c r="R56" i="4"/>
  <c r="R45" i="4"/>
  <c r="R37" i="4"/>
  <c r="R29" i="4"/>
  <c r="R20" i="4"/>
  <c r="R13" i="4"/>
  <c r="R159" i="4"/>
  <c r="R134" i="4"/>
  <c r="R110" i="4"/>
  <c r="R70" i="4"/>
  <c r="R174" i="4"/>
  <c r="R166" i="4"/>
  <c r="R158" i="4"/>
  <c r="R150" i="4"/>
  <c r="R142" i="4"/>
  <c r="R135" i="4"/>
  <c r="R53" i="4"/>
  <c r="R172" i="4"/>
  <c r="R164" i="4"/>
  <c r="R156" i="4"/>
  <c r="R140" i="4"/>
  <c r="R133" i="4"/>
  <c r="R127" i="4"/>
  <c r="R115" i="4"/>
  <c r="R108" i="4"/>
  <c r="R101" i="4"/>
  <c r="R83" i="4"/>
  <c r="R77" i="4"/>
  <c r="R68" i="4"/>
  <c r="R60" i="4"/>
  <c r="R52" i="4"/>
  <c r="R44" i="4"/>
  <c r="R27" i="4"/>
  <c r="R21" i="4"/>
  <c r="R12" i="4"/>
  <c r="R175" i="4"/>
  <c r="R80" i="4"/>
  <c r="R63" i="4"/>
  <c r="R47" i="4"/>
  <c r="R163" i="4"/>
  <c r="R138" i="4"/>
  <c r="R51" i="4"/>
  <c r="R35" i="4"/>
  <c r="R19" i="4"/>
  <c r="R170" i="4"/>
  <c r="R161" i="4"/>
  <c r="R146" i="4"/>
  <c r="R139" i="4"/>
  <c r="R131" i="4"/>
  <c r="R123" i="4"/>
  <c r="R114" i="4"/>
  <c r="R105" i="4"/>
  <c r="R88" i="4"/>
  <c r="R82" i="4"/>
  <c r="R74" i="4"/>
  <c r="R66" i="4"/>
  <c r="R58" i="4"/>
  <c r="R49" i="4"/>
  <c r="R33" i="4"/>
  <c r="R26" i="4"/>
  <c r="R18" i="4"/>
  <c r="R10" i="4"/>
  <c r="R91" i="4"/>
  <c r="R177" i="4"/>
  <c r="R169" i="4"/>
  <c r="R160" i="4"/>
  <c r="R153" i="4"/>
  <c r="R145" i="4"/>
  <c r="R137" i="4"/>
  <c r="R129" i="4"/>
  <c r="R122" i="4"/>
  <c r="R113" i="4"/>
  <c r="R106" i="4"/>
  <c r="R95" i="4"/>
  <c r="R90" i="4"/>
  <c r="R81" i="4"/>
  <c r="R73" i="4"/>
  <c r="R65" i="4"/>
  <c r="R55" i="4"/>
  <c r="R50" i="4"/>
  <c r="R41" i="4"/>
  <c r="R32" i="4"/>
  <c r="R24" i="4"/>
  <c r="R17" i="4"/>
  <c r="R9" i="4"/>
  <c r="R126" i="4"/>
  <c r="R102" i="4"/>
  <c r="R87" i="4"/>
  <c r="R54" i="4"/>
  <c r="R171" i="4"/>
  <c r="R155" i="4"/>
  <c r="R147" i="4"/>
  <c r="R130" i="4"/>
  <c r="R116" i="4"/>
  <c r="R107" i="4"/>
  <c r="R100" i="4"/>
  <c r="R84" i="4"/>
  <c r="R75" i="4"/>
  <c r="R59" i="4"/>
  <c r="R43" i="4"/>
  <c r="R28" i="4"/>
  <c r="R168" i="4"/>
  <c r="R162" i="4"/>
  <c r="R152" i="4"/>
  <c r="R143" i="4"/>
  <c r="R136" i="4"/>
  <c r="R128" i="4"/>
  <c r="R111" i="4"/>
  <c r="R104" i="4"/>
  <c r="R97" i="4"/>
  <c r="R89" i="4"/>
  <c r="R79" i="4"/>
  <c r="R72" i="4"/>
  <c r="R57" i="4"/>
  <c r="R48" i="4"/>
  <c r="R40" i="4"/>
  <c r="R34" i="4"/>
  <c r="R25" i="4"/>
  <c r="R16" i="4"/>
  <c r="R154" i="4"/>
  <c r="R124" i="4"/>
  <c r="R98" i="4"/>
  <c r="R69" i="4"/>
  <c r="R42" i="4"/>
  <c r="R15" i="4"/>
  <c r="R149" i="4"/>
  <c r="R121" i="4"/>
  <c r="R96" i="4"/>
  <c r="R67" i="4"/>
  <c r="R38" i="4"/>
  <c r="R11" i="4"/>
  <c r="R176" i="4"/>
  <c r="R148" i="4"/>
  <c r="R120" i="4"/>
  <c r="R92" i="4"/>
  <c r="R64" i="4"/>
  <c r="R36" i="4"/>
  <c r="J8" i="1"/>
  <c r="K8" i="1"/>
  <c r="M9" i="1"/>
  <c r="N9" i="1"/>
  <c r="O9" i="1"/>
  <c r="S9" i="1" s="1"/>
  <c r="P9" i="1"/>
  <c r="Q9" i="1"/>
  <c r="R9" i="1"/>
  <c r="S8" i="1" l="1"/>
  <c r="S7" i="1"/>
  <c r="R10" i="1"/>
  <c r="R11" i="1"/>
  <c r="R13" i="1"/>
  <c r="R12" i="1"/>
  <c r="R15" i="1"/>
  <c r="R14" i="1"/>
  <c r="R16" i="1"/>
  <c r="R17" i="1"/>
  <c r="R18" i="1"/>
  <c r="R21" i="1"/>
  <c r="R23" i="1"/>
  <c r="R22" i="1"/>
  <c r="R20" i="1"/>
  <c r="R19" i="1"/>
  <c r="R26" i="1"/>
  <c r="R24" i="1"/>
  <c r="R28" i="1"/>
  <c r="R25" i="1"/>
  <c r="R27" i="1"/>
  <c r="R30" i="1"/>
  <c r="R29" i="1"/>
  <c r="R36" i="1"/>
  <c r="R31" i="1"/>
  <c r="R35" i="1"/>
  <c r="R32" i="1"/>
  <c r="R33" i="1"/>
  <c r="R34" i="1"/>
  <c r="R37" i="1"/>
  <c r="R38" i="1"/>
  <c r="R41" i="1"/>
  <c r="R39" i="1"/>
  <c r="R40" i="1"/>
  <c r="R42" i="1"/>
  <c r="R43" i="1"/>
  <c r="R44" i="1"/>
  <c r="R47" i="1"/>
  <c r="R46" i="1"/>
  <c r="R45" i="1"/>
  <c r="R48" i="1"/>
  <c r="R49" i="1"/>
  <c r="R50" i="1"/>
  <c r="R51" i="1"/>
  <c r="R52" i="1"/>
  <c r="R56" i="1"/>
  <c r="R55" i="1"/>
  <c r="R57" i="1"/>
  <c r="R54" i="1"/>
  <c r="R53" i="1"/>
  <c r="R58" i="1"/>
  <c r="R60" i="1"/>
  <c r="R59" i="1"/>
  <c r="R61" i="1"/>
  <c r="R65" i="1"/>
  <c r="R62" i="1"/>
  <c r="R70" i="1"/>
  <c r="R63" i="1"/>
  <c r="R64" i="1"/>
  <c r="R67" i="1"/>
  <c r="R66" i="1"/>
  <c r="R69" i="1"/>
  <c r="R68" i="1"/>
  <c r="R71" i="1"/>
  <c r="R73" i="1"/>
  <c r="R74" i="1"/>
  <c r="R75" i="1"/>
  <c r="R78" i="1"/>
  <c r="R72" i="1"/>
  <c r="R76" i="1"/>
  <c r="R85" i="1"/>
  <c r="R79" i="1"/>
  <c r="R77" i="1"/>
  <c r="R87" i="1"/>
  <c r="R80" i="1"/>
  <c r="R81" i="1"/>
  <c r="R82" i="1"/>
  <c r="R83" i="1"/>
  <c r="R88" i="1"/>
  <c r="R84" i="1"/>
  <c r="R91" i="1"/>
  <c r="R90" i="1"/>
  <c r="R89" i="1"/>
  <c r="R86" i="1"/>
  <c r="R97" i="1"/>
  <c r="R99" i="1"/>
  <c r="R92" i="1"/>
  <c r="R96" i="1"/>
  <c r="R95" i="1"/>
  <c r="R93" i="1"/>
  <c r="R100" i="1"/>
  <c r="R101" i="1"/>
  <c r="R94" i="1"/>
  <c r="R98" i="1"/>
  <c r="R103" i="1"/>
  <c r="R102" i="1"/>
  <c r="R104" i="1"/>
  <c r="R108" i="1"/>
  <c r="R107" i="1"/>
  <c r="R106" i="1"/>
  <c r="R109" i="1"/>
  <c r="R105" i="1"/>
  <c r="R114" i="1"/>
  <c r="R113" i="1"/>
  <c r="R111" i="1"/>
  <c r="R110" i="1"/>
  <c r="R112" i="1"/>
  <c r="R118" i="1"/>
  <c r="R115" i="1"/>
  <c r="R116" i="1"/>
  <c r="R128" i="1"/>
  <c r="R119" i="1"/>
  <c r="R117" i="1"/>
  <c r="R124" i="1"/>
  <c r="R121" i="1"/>
  <c r="R120" i="1"/>
  <c r="R125" i="1"/>
  <c r="R127" i="1"/>
  <c r="R123" i="1"/>
  <c r="R122" i="1"/>
  <c r="R126" i="1"/>
  <c r="R133" i="1"/>
  <c r="R129" i="1"/>
  <c r="R132" i="1"/>
  <c r="R130" i="1"/>
  <c r="R131" i="1"/>
  <c r="R134" i="1"/>
  <c r="R137" i="1"/>
  <c r="R136" i="1"/>
  <c r="R142" i="1"/>
  <c r="R135" i="1"/>
  <c r="R138" i="1"/>
  <c r="R141" i="1"/>
  <c r="R145" i="1"/>
  <c r="R139" i="1"/>
  <c r="R143" i="1"/>
  <c r="R140" i="1"/>
  <c r="R147" i="1"/>
  <c r="R144" i="1"/>
  <c r="R146" i="1"/>
  <c r="R153" i="1"/>
  <c r="R148" i="1"/>
  <c r="R150" i="1"/>
  <c r="R149" i="1"/>
  <c r="R151" i="1"/>
  <c r="R154" i="1"/>
  <c r="R155" i="1"/>
  <c r="R152" i="1"/>
  <c r="R156" i="1"/>
  <c r="R157" i="1"/>
  <c r="R158" i="1"/>
  <c r="R159" i="1"/>
  <c r="R160" i="1"/>
  <c r="R161" i="1"/>
  <c r="R163" i="1"/>
  <c r="R162" i="1"/>
  <c r="R164" i="1"/>
  <c r="R167" i="1"/>
  <c r="R166" i="1"/>
  <c r="R165" i="1"/>
  <c r="R168" i="1"/>
  <c r="R170" i="1"/>
  <c r="R172" i="1"/>
  <c r="R169" i="1"/>
  <c r="R171" i="1"/>
  <c r="R173" i="1"/>
  <c r="R174" i="1"/>
  <c r="R175" i="1"/>
  <c r="R176" i="1"/>
  <c r="R177" i="1"/>
  <c r="Q10" i="1"/>
  <c r="Q11" i="1"/>
  <c r="Q13" i="1"/>
  <c r="Q12" i="1"/>
  <c r="Q15" i="1"/>
  <c r="Q14" i="1"/>
  <c r="Q16" i="1"/>
  <c r="Q17" i="1"/>
  <c r="Q18" i="1"/>
  <c r="Q21" i="1"/>
  <c r="Q23" i="1"/>
  <c r="Q22" i="1"/>
  <c r="Q20" i="1"/>
  <c r="Q19" i="1"/>
  <c r="Q26" i="1"/>
  <c r="Q24" i="1"/>
  <c r="Q28" i="1"/>
  <c r="Q25" i="1"/>
  <c r="Q27" i="1"/>
  <c r="Q30" i="1"/>
  <c r="Q29" i="1"/>
  <c r="Q36" i="1"/>
  <c r="Q31" i="1"/>
  <c r="Q35" i="1"/>
  <c r="Q32" i="1"/>
  <c r="Q33" i="1"/>
  <c r="Q34" i="1"/>
  <c r="Q37" i="1"/>
  <c r="Q38" i="1"/>
  <c r="Q41" i="1"/>
  <c r="Q39" i="1"/>
  <c r="Q40" i="1"/>
  <c r="Q42" i="1"/>
  <c r="Q43" i="1"/>
  <c r="Q44" i="1"/>
  <c r="Q47" i="1"/>
  <c r="Q46" i="1"/>
  <c r="Q45" i="1"/>
  <c r="Q48" i="1"/>
  <c r="Q49" i="1"/>
  <c r="Q50" i="1"/>
  <c r="Q51" i="1"/>
  <c r="Q52" i="1"/>
  <c r="Q56" i="1"/>
  <c r="Q55" i="1"/>
  <c r="Q57" i="1"/>
  <c r="Q54" i="1"/>
  <c r="Q53" i="1"/>
  <c r="Q58" i="1"/>
  <c r="Q60" i="1"/>
  <c r="Q59" i="1"/>
  <c r="Q61" i="1"/>
  <c r="Q65" i="1"/>
  <c r="Q62" i="1"/>
  <c r="Q70" i="1"/>
  <c r="Q63" i="1"/>
  <c r="Q64" i="1"/>
  <c r="Q67" i="1"/>
  <c r="Q66" i="1"/>
  <c r="Q69" i="1"/>
  <c r="Q68" i="1"/>
  <c r="Q71" i="1"/>
  <c r="Q73" i="1"/>
  <c r="Q74" i="1"/>
  <c r="Q75" i="1"/>
  <c r="Q78" i="1"/>
  <c r="Q72" i="1"/>
  <c r="Q76" i="1"/>
  <c r="Q85" i="1"/>
  <c r="Q79" i="1"/>
  <c r="Q77" i="1"/>
  <c r="Q87" i="1"/>
  <c r="Q80" i="1"/>
  <c r="Q81" i="1"/>
  <c r="Q82" i="1"/>
  <c r="Q83" i="1"/>
  <c r="Q88" i="1"/>
  <c r="Q84" i="1"/>
  <c r="Q91" i="1"/>
  <c r="Q90" i="1"/>
  <c r="Q89" i="1"/>
  <c r="Q86" i="1"/>
  <c r="Q97" i="1"/>
  <c r="Q99" i="1"/>
  <c r="Q92" i="1"/>
  <c r="Q96" i="1"/>
  <c r="Q95" i="1"/>
  <c r="Q93" i="1"/>
  <c r="Q100" i="1"/>
  <c r="Q101" i="1"/>
  <c r="Q94" i="1"/>
  <c r="Q98" i="1"/>
  <c r="Q103" i="1"/>
  <c r="Q102" i="1"/>
  <c r="Q104" i="1"/>
  <c r="Q108" i="1"/>
  <c r="Q107" i="1"/>
  <c r="Q106" i="1"/>
  <c r="Q109" i="1"/>
  <c r="Q105" i="1"/>
  <c r="Q114" i="1"/>
  <c r="Q113" i="1"/>
  <c r="Q111" i="1"/>
  <c r="Q110" i="1"/>
  <c r="Q112" i="1"/>
  <c r="Q118" i="1"/>
  <c r="Q115" i="1"/>
  <c r="Q116" i="1"/>
  <c r="Q128" i="1"/>
  <c r="Q119" i="1"/>
  <c r="Q117" i="1"/>
  <c r="Q124" i="1"/>
  <c r="Q121" i="1"/>
  <c r="Q120" i="1"/>
  <c r="Q125" i="1"/>
  <c r="Q127" i="1"/>
  <c r="Q123" i="1"/>
  <c r="Q122" i="1"/>
  <c r="Q126" i="1"/>
  <c r="Q133" i="1"/>
  <c r="Q129" i="1"/>
  <c r="Q132" i="1"/>
  <c r="Q130" i="1"/>
  <c r="Q131" i="1"/>
  <c r="Q134" i="1"/>
  <c r="Q137" i="1"/>
  <c r="Q136" i="1"/>
  <c r="Q142" i="1"/>
  <c r="Q135" i="1"/>
  <c r="Q138" i="1"/>
  <c r="Q141" i="1"/>
  <c r="Q145" i="1"/>
  <c r="Q139" i="1"/>
  <c r="Q143" i="1"/>
  <c r="Q140" i="1"/>
  <c r="Q147" i="1"/>
  <c r="Q144" i="1"/>
  <c r="Q146" i="1"/>
  <c r="Q153" i="1"/>
  <c r="Q148" i="1"/>
  <c r="Q150" i="1"/>
  <c r="Q149" i="1"/>
  <c r="Q151" i="1"/>
  <c r="Q154" i="1"/>
  <c r="Q155" i="1"/>
  <c r="Q152" i="1"/>
  <c r="Q156" i="1"/>
  <c r="Q157" i="1"/>
  <c r="Q158" i="1"/>
  <c r="Q159" i="1"/>
  <c r="Q160" i="1"/>
  <c r="Q161" i="1"/>
  <c r="Q163" i="1"/>
  <c r="Q162" i="1"/>
  <c r="Q164" i="1"/>
  <c r="Q167" i="1"/>
  <c r="Q166" i="1"/>
  <c r="Q165" i="1"/>
  <c r="Q168" i="1"/>
  <c r="Q170" i="1"/>
  <c r="Q172" i="1"/>
  <c r="Q169" i="1"/>
  <c r="Q171" i="1"/>
  <c r="Q173" i="1"/>
  <c r="Q174" i="1"/>
  <c r="Q175" i="1"/>
  <c r="Q176" i="1"/>
  <c r="Q177" i="1"/>
  <c r="P10" i="1"/>
  <c r="P11" i="1"/>
  <c r="P13" i="1"/>
  <c r="P12" i="1"/>
  <c r="P15" i="1"/>
  <c r="P14" i="1"/>
  <c r="P16" i="1"/>
  <c r="P17" i="1"/>
  <c r="P18" i="1"/>
  <c r="P21" i="1"/>
  <c r="P23" i="1"/>
  <c r="P22" i="1"/>
  <c r="P20" i="1"/>
  <c r="P19" i="1"/>
  <c r="P26" i="1"/>
  <c r="P24" i="1"/>
  <c r="P28" i="1"/>
  <c r="P25" i="1"/>
  <c r="P27" i="1"/>
  <c r="P30" i="1"/>
  <c r="P29" i="1"/>
  <c r="P36" i="1"/>
  <c r="P31" i="1"/>
  <c r="P35" i="1"/>
  <c r="P32" i="1"/>
  <c r="P33" i="1"/>
  <c r="P34" i="1"/>
  <c r="P37" i="1"/>
  <c r="P38" i="1"/>
  <c r="P41" i="1"/>
  <c r="P39" i="1"/>
  <c r="P40" i="1"/>
  <c r="P42" i="1"/>
  <c r="P43" i="1"/>
  <c r="P44" i="1"/>
  <c r="P47" i="1"/>
  <c r="P46" i="1"/>
  <c r="P45" i="1"/>
  <c r="P48" i="1"/>
  <c r="P49" i="1"/>
  <c r="P50" i="1"/>
  <c r="P51" i="1"/>
  <c r="P52" i="1"/>
  <c r="P56" i="1"/>
  <c r="P55" i="1"/>
  <c r="P57" i="1"/>
  <c r="P54" i="1"/>
  <c r="P53" i="1"/>
  <c r="P58" i="1"/>
  <c r="P60" i="1"/>
  <c r="P59" i="1"/>
  <c r="P61" i="1"/>
  <c r="P65" i="1"/>
  <c r="P62" i="1"/>
  <c r="P70" i="1"/>
  <c r="P63" i="1"/>
  <c r="P64" i="1"/>
  <c r="P67" i="1"/>
  <c r="P66" i="1"/>
  <c r="P69" i="1"/>
  <c r="P68" i="1"/>
  <c r="P71" i="1"/>
  <c r="P73" i="1"/>
  <c r="P74" i="1"/>
  <c r="P75" i="1"/>
  <c r="P78" i="1"/>
  <c r="P72" i="1"/>
  <c r="P76" i="1"/>
  <c r="P85" i="1"/>
  <c r="P79" i="1"/>
  <c r="P77" i="1"/>
  <c r="P87" i="1"/>
  <c r="P80" i="1"/>
  <c r="P81" i="1"/>
  <c r="P82" i="1"/>
  <c r="P83" i="1"/>
  <c r="P88" i="1"/>
  <c r="P84" i="1"/>
  <c r="P91" i="1"/>
  <c r="P90" i="1"/>
  <c r="P89" i="1"/>
  <c r="P86" i="1"/>
  <c r="P97" i="1"/>
  <c r="P99" i="1"/>
  <c r="P92" i="1"/>
  <c r="P96" i="1"/>
  <c r="P95" i="1"/>
  <c r="P93" i="1"/>
  <c r="P100" i="1"/>
  <c r="P101" i="1"/>
  <c r="P94" i="1"/>
  <c r="P98" i="1"/>
  <c r="P103" i="1"/>
  <c r="P102" i="1"/>
  <c r="P104" i="1"/>
  <c r="P108" i="1"/>
  <c r="P107" i="1"/>
  <c r="P106" i="1"/>
  <c r="P109" i="1"/>
  <c r="P105" i="1"/>
  <c r="P114" i="1"/>
  <c r="P113" i="1"/>
  <c r="P111" i="1"/>
  <c r="P110" i="1"/>
  <c r="P112" i="1"/>
  <c r="P118" i="1"/>
  <c r="P115" i="1"/>
  <c r="P116" i="1"/>
  <c r="P128" i="1"/>
  <c r="P119" i="1"/>
  <c r="P117" i="1"/>
  <c r="P124" i="1"/>
  <c r="P121" i="1"/>
  <c r="P120" i="1"/>
  <c r="P125" i="1"/>
  <c r="P127" i="1"/>
  <c r="P123" i="1"/>
  <c r="P122" i="1"/>
  <c r="P126" i="1"/>
  <c r="P133" i="1"/>
  <c r="P129" i="1"/>
  <c r="P132" i="1"/>
  <c r="P130" i="1"/>
  <c r="P131" i="1"/>
  <c r="P134" i="1"/>
  <c r="P137" i="1"/>
  <c r="P136" i="1"/>
  <c r="P142" i="1"/>
  <c r="P135" i="1"/>
  <c r="P138" i="1"/>
  <c r="P141" i="1"/>
  <c r="P145" i="1"/>
  <c r="P139" i="1"/>
  <c r="P143" i="1"/>
  <c r="P140" i="1"/>
  <c r="P147" i="1"/>
  <c r="P144" i="1"/>
  <c r="P146" i="1"/>
  <c r="P153" i="1"/>
  <c r="P148" i="1"/>
  <c r="P150" i="1"/>
  <c r="P149" i="1"/>
  <c r="P151" i="1"/>
  <c r="P154" i="1"/>
  <c r="P155" i="1"/>
  <c r="P152" i="1"/>
  <c r="P156" i="1"/>
  <c r="P157" i="1"/>
  <c r="P158" i="1"/>
  <c r="P159" i="1"/>
  <c r="P160" i="1"/>
  <c r="P161" i="1"/>
  <c r="P163" i="1"/>
  <c r="P162" i="1"/>
  <c r="P164" i="1"/>
  <c r="P167" i="1"/>
  <c r="P166" i="1"/>
  <c r="P165" i="1"/>
  <c r="P168" i="1"/>
  <c r="P170" i="1"/>
  <c r="P172" i="1"/>
  <c r="P169" i="1"/>
  <c r="P171" i="1"/>
  <c r="P173" i="1"/>
  <c r="P174" i="1"/>
  <c r="P175" i="1"/>
  <c r="P176" i="1"/>
  <c r="P177" i="1"/>
  <c r="O10" i="1"/>
  <c r="S10" i="1" s="1"/>
  <c r="O11" i="1"/>
  <c r="S11" i="1" s="1"/>
  <c r="O13" i="1"/>
  <c r="S13" i="1" s="1"/>
  <c r="O12" i="1"/>
  <c r="S12" i="1" s="1"/>
  <c r="O15" i="1"/>
  <c r="S15" i="1" s="1"/>
  <c r="O14" i="1"/>
  <c r="S14" i="1" s="1"/>
  <c r="O16" i="1"/>
  <c r="S16" i="1" s="1"/>
  <c r="O17" i="1"/>
  <c r="S17" i="1" s="1"/>
  <c r="O18" i="1"/>
  <c r="S18" i="1" s="1"/>
  <c r="O21" i="1"/>
  <c r="S21" i="1" s="1"/>
  <c r="O23" i="1"/>
  <c r="S23" i="1" s="1"/>
  <c r="O22" i="1"/>
  <c r="S22" i="1" s="1"/>
  <c r="O20" i="1"/>
  <c r="S20" i="1" s="1"/>
  <c r="O19" i="1"/>
  <c r="S19" i="1" s="1"/>
  <c r="O26" i="1"/>
  <c r="S26" i="1" s="1"/>
  <c r="O24" i="1"/>
  <c r="S24" i="1" s="1"/>
  <c r="O28" i="1"/>
  <c r="S28" i="1" s="1"/>
  <c r="O25" i="1"/>
  <c r="S25" i="1" s="1"/>
  <c r="O27" i="1"/>
  <c r="S27" i="1" s="1"/>
  <c r="O30" i="1"/>
  <c r="S30" i="1" s="1"/>
  <c r="O29" i="1"/>
  <c r="S29" i="1" s="1"/>
  <c r="O36" i="1"/>
  <c r="S36" i="1" s="1"/>
  <c r="O31" i="1"/>
  <c r="S31" i="1" s="1"/>
  <c r="O35" i="1"/>
  <c r="S35" i="1" s="1"/>
  <c r="O32" i="1"/>
  <c r="S32" i="1" s="1"/>
  <c r="O33" i="1"/>
  <c r="S33" i="1" s="1"/>
  <c r="O34" i="1"/>
  <c r="S34" i="1" s="1"/>
  <c r="O37" i="1"/>
  <c r="S37" i="1" s="1"/>
  <c r="O38" i="1"/>
  <c r="S38" i="1" s="1"/>
  <c r="O41" i="1"/>
  <c r="S41" i="1" s="1"/>
  <c r="O39" i="1"/>
  <c r="S39" i="1" s="1"/>
  <c r="O40" i="1"/>
  <c r="S40" i="1" s="1"/>
  <c r="O42" i="1"/>
  <c r="S42" i="1" s="1"/>
  <c r="O43" i="1"/>
  <c r="S43" i="1" s="1"/>
  <c r="O44" i="1"/>
  <c r="S44" i="1" s="1"/>
  <c r="O47" i="1"/>
  <c r="S47" i="1" s="1"/>
  <c r="O46" i="1"/>
  <c r="S46" i="1" s="1"/>
  <c r="O45" i="1"/>
  <c r="S45" i="1" s="1"/>
  <c r="O48" i="1"/>
  <c r="S48" i="1" s="1"/>
  <c r="O49" i="1"/>
  <c r="S49" i="1" s="1"/>
  <c r="O50" i="1"/>
  <c r="S50" i="1" s="1"/>
  <c r="O51" i="1"/>
  <c r="S51" i="1" s="1"/>
  <c r="O52" i="1"/>
  <c r="S52" i="1" s="1"/>
  <c r="O56" i="1"/>
  <c r="S56" i="1" s="1"/>
  <c r="O55" i="1"/>
  <c r="S55" i="1" s="1"/>
  <c r="O57" i="1"/>
  <c r="S57" i="1" s="1"/>
  <c r="O54" i="1"/>
  <c r="S54" i="1" s="1"/>
  <c r="O53" i="1"/>
  <c r="S53" i="1" s="1"/>
  <c r="O58" i="1"/>
  <c r="S58" i="1" s="1"/>
  <c r="O60" i="1"/>
  <c r="S60" i="1" s="1"/>
  <c r="O59" i="1"/>
  <c r="S59" i="1" s="1"/>
  <c r="O61" i="1"/>
  <c r="S61" i="1" s="1"/>
  <c r="O65" i="1"/>
  <c r="S65" i="1" s="1"/>
  <c r="O62" i="1"/>
  <c r="S62" i="1" s="1"/>
  <c r="O70" i="1"/>
  <c r="S70" i="1" s="1"/>
  <c r="O63" i="1"/>
  <c r="S63" i="1" s="1"/>
  <c r="O64" i="1"/>
  <c r="S64" i="1" s="1"/>
  <c r="O67" i="1"/>
  <c r="S67" i="1" s="1"/>
  <c r="O66" i="1"/>
  <c r="S66" i="1" s="1"/>
  <c r="O69" i="1"/>
  <c r="S69" i="1" s="1"/>
  <c r="O68" i="1"/>
  <c r="S68" i="1" s="1"/>
  <c r="O71" i="1"/>
  <c r="S71" i="1" s="1"/>
  <c r="O73" i="1"/>
  <c r="S73" i="1" s="1"/>
  <c r="O74" i="1"/>
  <c r="S74" i="1" s="1"/>
  <c r="O75" i="1"/>
  <c r="S75" i="1" s="1"/>
  <c r="O78" i="1"/>
  <c r="S78" i="1" s="1"/>
  <c r="O72" i="1"/>
  <c r="S72" i="1" s="1"/>
  <c r="O76" i="1"/>
  <c r="S76" i="1" s="1"/>
  <c r="O85" i="1"/>
  <c r="S85" i="1" s="1"/>
  <c r="O79" i="1"/>
  <c r="S79" i="1" s="1"/>
  <c r="O77" i="1"/>
  <c r="S77" i="1" s="1"/>
  <c r="O87" i="1"/>
  <c r="S87" i="1" s="1"/>
  <c r="O80" i="1"/>
  <c r="S80" i="1" s="1"/>
  <c r="O81" i="1"/>
  <c r="S81" i="1" s="1"/>
  <c r="O82" i="1"/>
  <c r="S82" i="1" s="1"/>
  <c r="O83" i="1"/>
  <c r="S83" i="1" s="1"/>
  <c r="O88" i="1"/>
  <c r="S88" i="1" s="1"/>
  <c r="O84" i="1"/>
  <c r="S84" i="1" s="1"/>
  <c r="O91" i="1"/>
  <c r="S91" i="1" s="1"/>
  <c r="O90" i="1"/>
  <c r="S90" i="1" s="1"/>
  <c r="O89" i="1"/>
  <c r="S89" i="1" s="1"/>
  <c r="O86" i="1"/>
  <c r="S86" i="1" s="1"/>
  <c r="O97" i="1"/>
  <c r="S97" i="1" s="1"/>
  <c r="O99" i="1"/>
  <c r="S99" i="1" s="1"/>
  <c r="O92" i="1"/>
  <c r="S92" i="1" s="1"/>
  <c r="O96" i="1"/>
  <c r="S96" i="1" s="1"/>
  <c r="O95" i="1"/>
  <c r="S95" i="1" s="1"/>
  <c r="O93" i="1"/>
  <c r="S93" i="1" s="1"/>
  <c r="O100" i="1"/>
  <c r="S100" i="1" s="1"/>
  <c r="O101" i="1"/>
  <c r="S101" i="1" s="1"/>
  <c r="O94" i="1"/>
  <c r="S94" i="1" s="1"/>
  <c r="O98" i="1"/>
  <c r="S98" i="1" s="1"/>
  <c r="O103" i="1"/>
  <c r="S103" i="1" s="1"/>
  <c r="O102" i="1"/>
  <c r="S102" i="1" s="1"/>
  <c r="O104" i="1"/>
  <c r="S104" i="1" s="1"/>
  <c r="O108" i="1"/>
  <c r="S108" i="1" s="1"/>
  <c r="O107" i="1"/>
  <c r="S107" i="1" s="1"/>
  <c r="O106" i="1"/>
  <c r="S106" i="1" s="1"/>
  <c r="O109" i="1"/>
  <c r="S109" i="1" s="1"/>
  <c r="O105" i="1"/>
  <c r="S105" i="1" s="1"/>
  <c r="O114" i="1"/>
  <c r="S114" i="1" s="1"/>
  <c r="O113" i="1"/>
  <c r="S113" i="1" s="1"/>
  <c r="O111" i="1"/>
  <c r="S111" i="1" s="1"/>
  <c r="O110" i="1"/>
  <c r="S110" i="1" s="1"/>
  <c r="O112" i="1"/>
  <c r="S112" i="1" s="1"/>
  <c r="O118" i="1"/>
  <c r="S118" i="1" s="1"/>
  <c r="O115" i="1"/>
  <c r="S115" i="1" s="1"/>
  <c r="O116" i="1"/>
  <c r="S116" i="1" s="1"/>
  <c r="O128" i="1"/>
  <c r="S128" i="1" s="1"/>
  <c r="O119" i="1"/>
  <c r="S119" i="1" s="1"/>
  <c r="O117" i="1"/>
  <c r="S117" i="1" s="1"/>
  <c r="O124" i="1"/>
  <c r="S124" i="1" s="1"/>
  <c r="O121" i="1"/>
  <c r="S121" i="1" s="1"/>
  <c r="O120" i="1"/>
  <c r="S120" i="1" s="1"/>
  <c r="O125" i="1"/>
  <c r="S125" i="1" s="1"/>
  <c r="O127" i="1"/>
  <c r="S127" i="1" s="1"/>
  <c r="O123" i="1"/>
  <c r="S123" i="1" s="1"/>
  <c r="O122" i="1"/>
  <c r="S122" i="1" s="1"/>
  <c r="O126" i="1"/>
  <c r="S126" i="1" s="1"/>
  <c r="O133" i="1"/>
  <c r="S133" i="1" s="1"/>
  <c r="O129" i="1"/>
  <c r="S129" i="1" s="1"/>
  <c r="O132" i="1"/>
  <c r="S132" i="1" s="1"/>
  <c r="O130" i="1"/>
  <c r="S130" i="1" s="1"/>
  <c r="O131" i="1"/>
  <c r="S131" i="1" s="1"/>
  <c r="O134" i="1"/>
  <c r="S134" i="1" s="1"/>
  <c r="O137" i="1"/>
  <c r="S137" i="1" s="1"/>
  <c r="O136" i="1"/>
  <c r="S136" i="1" s="1"/>
  <c r="O142" i="1"/>
  <c r="S142" i="1" s="1"/>
  <c r="O135" i="1"/>
  <c r="S135" i="1" s="1"/>
  <c r="O138" i="1"/>
  <c r="S138" i="1" s="1"/>
  <c r="O141" i="1"/>
  <c r="S141" i="1" s="1"/>
  <c r="O145" i="1"/>
  <c r="S145" i="1" s="1"/>
  <c r="O139" i="1"/>
  <c r="S139" i="1" s="1"/>
  <c r="O143" i="1"/>
  <c r="S143" i="1" s="1"/>
  <c r="O140" i="1"/>
  <c r="S140" i="1" s="1"/>
  <c r="O147" i="1"/>
  <c r="S147" i="1" s="1"/>
  <c r="O144" i="1"/>
  <c r="S144" i="1" s="1"/>
  <c r="O146" i="1"/>
  <c r="S146" i="1" s="1"/>
  <c r="O153" i="1"/>
  <c r="S153" i="1" s="1"/>
  <c r="O148" i="1"/>
  <c r="S148" i="1" s="1"/>
  <c r="O150" i="1"/>
  <c r="S150" i="1" s="1"/>
  <c r="O149" i="1"/>
  <c r="S149" i="1" s="1"/>
  <c r="O151" i="1"/>
  <c r="S151" i="1" s="1"/>
  <c r="O154" i="1"/>
  <c r="S154" i="1" s="1"/>
  <c r="O155" i="1"/>
  <c r="S155" i="1" s="1"/>
  <c r="O152" i="1"/>
  <c r="S152" i="1" s="1"/>
  <c r="O156" i="1"/>
  <c r="S156" i="1" s="1"/>
  <c r="O157" i="1"/>
  <c r="S157" i="1" s="1"/>
  <c r="O158" i="1"/>
  <c r="S158" i="1" s="1"/>
  <c r="O159" i="1"/>
  <c r="S159" i="1" s="1"/>
  <c r="O160" i="1"/>
  <c r="S160" i="1" s="1"/>
  <c r="O161" i="1"/>
  <c r="S161" i="1" s="1"/>
  <c r="O163" i="1"/>
  <c r="S163" i="1" s="1"/>
  <c r="O162" i="1"/>
  <c r="S162" i="1" s="1"/>
  <c r="O164" i="1"/>
  <c r="S164" i="1" s="1"/>
  <c r="O167" i="1"/>
  <c r="S167" i="1" s="1"/>
  <c r="O166" i="1"/>
  <c r="S166" i="1" s="1"/>
  <c r="O165" i="1"/>
  <c r="S165" i="1" s="1"/>
  <c r="O168" i="1"/>
  <c r="S168" i="1" s="1"/>
  <c r="O170" i="1"/>
  <c r="S170" i="1" s="1"/>
  <c r="O172" i="1"/>
  <c r="S172" i="1" s="1"/>
  <c r="O169" i="1"/>
  <c r="S169" i="1" s="1"/>
  <c r="O171" i="1"/>
  <c r="S171" i="1" s="1"/>
  <c r="O173" i="1"/>
  <c r="S173" i="1" s="1"/>
  <c r="O174" i="1"/>
  <c r="S174" i="1" s="1"/>
  <c r="O175" i="1"/>
  <c r="S175" i="1" s="1"/>
  <c r="O176" i="1"/>
  <c r="S176" i="1" s="1"/>
  <c r="O177" i="1"/>
  <c r="S177" i="1" s="1"/>
  <c r="N10" i="1"/>
  <c r="N11" i="1"/>
  <c r="N13" i="1"/>
  <c r="N12" i="1"/>
  <c r="N15" i="1"/>
  <c r="N14" i="1"/>
  <c r="N16" i="1"/>
  <c r="N17" i="1"/>
  <c r="N18" i="1"/>
  <c r="N21" i="1"/>
  <c r="N23" i="1"/>
  <c r="N22" i="1"/>
  <c r="N20" i="1"/>
  <c r="N19" i="1"/>
  <c r="N26" i="1"/>
  <c r="N24" i="1"/>
  <c r="N28" i="1"/>
  <c r="N25" i="1"/>
  <c r="N27" i="1"/>
  <c r="N30" i="1"/>
  <c r="N29" i="1"/>
  <c r="N36" i="1"/>
  <c r="N31" i="1"/>
  <c r="N35" i="1"/>
  <c r="N32" i="1"/>
  <c r="N33" i="1"/>
  <c r="N34" i="1"/>
  <c r="N37" i="1"/>
  <c r="N38" i="1"/>
  <c r="N41" i="1"/>
  <c r="N39" i="1"/>
  <c r="N40" i="1"/>
  <c r="N42" i="1"/>
  <c r="N43" i="1"/>
  <c r="N44" i="1"/>
  <c r="N47" i="1"/>
  <c r="N46" i="1"/>
  <c r="N45" i="1"/>
  <c r="N48" i="1"/>
  <c r="N49" i="1"/>
  <c r="N50" i="1"/>
  <c r="N51" i="1"/>
  <c r="N52" i="1"/>
  <c r="N56" i="1"/>
  <c r="N55" i="1"/>
  <c r="N57" i="1"/>
  <c r="N54" i="1"/>
  <c r="N53" i="1"/>
  <c r="N58" i="1"/>
  <c r="N60" i="1"/>
  <c r="N59" i="1"/>
  <c r="N61" i="1"/>
  <c r="N65" i="1"/>
  <c r="N62" i="1"/>
  <c r="N70" i="1"/>
  <c r="N63" i="1"/>
  <c r="N64" i="1"/>
  <c r="N67" i="1"/>
  <c r="N66" i="1"/>
  <c r="N69" i="1"/>
  <c r="N68" i="1"/>
  <c r="N71" i="1"/>
  <c r="N73" i="1"/>
  <c r="N74" i="1"/>
  <c r="N75" i="1"/>
  <c r="N78" i="1"/>
  <c r="N72" i="1"/>
  <c r="N76" i="1"/>
  <c r="N85" i="1"/>
  <c r="N79" i="1"/>
  <c r="N77" i="1"/>
  <c r="N87" i="1"/>
  <c r="N80" i="1"/>
  <c r="N81" i="1"/>
  <c r="N82" i="1"/>
  <c r="N83" i="1"/>
  <c r="N88" i="1"/>
  <c r="N84" i="1"/>
  <c r="N91" i="1"/>
  <c r="N90" i="1"/>
  <c r="N89" i="1"/>
  <c r="N86" i="1"/>
  <c r="N97" i="1"/>
  <c r="N99" i="1"/>
  <c r="N92" i="1"/>
  <c r="N96" i="1"/>
  <c r="N95" i="1"/>
  <c r="N93" i="1"/>
  <c r="N100" i="1"/>
  <c r="N101" i="1"/>
  <c r="N94" i="1"/>
  <c r="N98" i="1"/>
  <c r="N103" i="1"/>
  <c r="N102" i="1"/>
  <c r="N104" i="1"/>
  <c r="N108" i="1"/>
  <c r="N107" i="1"/>
  <c r="N106" i="1"/>
  <c r="N109" i="1"/>
  <c r="N105" i="1"/>
  <c r="N114" i="1"/>
  <c r="N113" i="1"/>
  <c r="N111" i="1"/>
  <c r="N110" i="1"/>
  <c r="N112" i="1"/>
  <c r="N118" i="1"/>
  <c r="N115" i="1"/>
  <c r="N116" i="1"/>
  <c r="N128" i="1"/>
  <c r="N119" i="1"/>
  <c r="N117" i="1"/>
  <c r="N124" i="1"/>
  <c r="N121" i="1"/>
  <c r="N120" i="1"/>
  <c r="N125" i="1"/>
  <c r="N127" i="1"/>
  <c r="N123" i="1"/>
  <c r="N122" i="1"/>
  <c r="N126" i="1"/>
  <c r="N133" i="1"/>
  <c r="N129" i="1"/>
  <c r="N132" i="1"/>
  <c r="N130" i="1"/>
  <c r="N131" i="1"/>
  <c r="N134" i="1"/>
  <c r="N137" i="1"/>
  <c r="N136" i="1"/>
  <c r="N142" i="1"/>
  <c r="N135" i="1"/>
  <c r="N138" i="1"/>
  <c r="N141" i="1"/>
  <c r="N145" i="1"/>
  <c r="N139" i="1"/>
  <c r="N143" i="1"/>
  <c r="N140" i="1"/>
  <c r="N147" i="1"/>
  <c r="N144" i="1"/>
  <c r="N146" i="1"/>
  <c r="N153" i="1"/>
  <c r="N148" i="1"/>
  <c r="N150" i="1"/>
  <c r="N149" i="1"/>
  <c r="N151" i="1"/>
  <c r="N154" i="1"/>
  <c r="N155" i="1"/>
  <c r="N152" i="1"/>
  <c r="N156" i="1"/>
  <c r="N157" i="1"/>
  <c r="N158" i="1"/>
  <c r="N159" i="1"/>
  <c r="N160" i="1"/>
  <c r="N161" i="1"/>
  <c r="N163" i="1"/>
  <c r="N162" i="1"/>
  <c r="N164" i="1"/>
  <c r="N167" i="1"/>
  <c r="N166" i="1"/>
  <c r="N165" i="1"/>
  <c r="N168" i="1"/>
  <c r="N170" i="1"/>
  <c r="N172" i="1"/>
  <c r="N169" i="1"/>
  <c r="N171" i="1"/>
  <c r="N173" i="1"/>
  <c r="N174" i="1"/>
  <c r="N175" i="1"/>
  <c r="N176" i="1"/>
  <c r="N177" i="1"/>
  <c r="M10" i="1"/>
  <c r="M11" i="1"/>
  <c r="M13" i="1"/>
  <c r="M12" i="1"/>
  <c r="M15" i="1"/>
  <c r="M14" i="1"/>
  <c r="M16" i="1"/>
  <c r="M17" i="1"/>
  <c r="M18" i="1"/>
  <c r="M21" i="1"/>
  <c r="M23" i="1"/>
  <c r="M22" i="1"/>
  <c r="M20" i="1"/>
  <c r="M19" i="1"/>
  <c r="M26" i="1"/>
  <c r="M24" i="1"/>
  <c r="M28" i="1"/>
  <c r="M25" i="1"/>
  <c r="M27" i="1"/>
  <c r="M30" i="1"/>
  <c r="M29" i="1"/>
  <c r="M36" i="1"/>
  <c r="M31" i="1"/>
  <c r="M35" i="1"/>
  <c r="M32" i="1"/>
  <c r="M33" i="1"/>
  <c r="M34" i="1"/>
  <c r="M37" i="1"/>
  <c r="M38" i="1"/>
  <c r="M41" i="1"/>
  <c r="M39" i="1"/>
  <c r="M40" i="1"/>
  <c r="M42" i="1"/>
  <c r="M43" i="1"/>
  <c r="M44" i="1"/>
  <c r="M47" i="1"/>
  <c r="M46" i="1"/>
  <c r="M45" i="1"/>
  <c r="M48" i="1"/>
  <c r="M49" i="1"/>
  <c r="M50" i="1"/>
  <c r="M51" i="1"/>
  <c r="M52" i="1"/>
  <c r="M56" i="1"/>
  <c r="M55" i="1"/>
  <c r="M57" i="1"/>
  <c r="M54" i="1"/>
  <c r="M53" i="1"/>
  <c r="M58" i="1"/>
  <c r="M60" i="1"/>
  <c r="M59" i="1"/>
  <c r="M61" i="1"/>
  <c r="M65" i="1"/>
  <c r="M62" i="1"/>
  <c r="M70" i="1"/>
  <c r="M63" i="1"/>
  <c r="M64" i="1"/>
  <c r="M67" i="1"/>
  <c r="M66" i="1"/>
  <c r="M69" i="1"/>
  <c r="M68" i="1"/>
  <c r="M71" i="1"/>
  <c r="M73" i="1"/>
  <c r="M74" i="1"/>
  <c r="M75" i="1"/>
  <c r="M78" i="1"/>
  <c r="M72" i="1"/>
  <c r="M76" i="1"/>
  <c r="M85" i="1"/>
  <c r="M79" i="1"/>
  <c r="M77" i="1"/>
  <c r="M87" i="1"/>
  <c r="M80" i="1"/>
  <c r="M81" i="1"/>
  <c r="M82" i="1"/>
  <c r="M83" i="1"/>
  <c r="M88" i="1"/>
  <c r="M84" i="1"/>
  <c r="M91" i="1"/>
  <c r="M90" i="1"/>
  <c r="M89" i="1"/>
  <c r="M86" i="1"/>
  <c r="M97" i="1"/>
  <c r="M99" i="1"/>
  <c r="M92" i="1"/>
  <c r="M96" i="1"/>
  <c r="M95" i="1"/>
  <c r="M93" i="1"/>
  <c r="M100" i="1"/>
  <c r="M101" i="1"/>
  <c r="M94" i="1"/>
  <c r="M98" i="1"/>
  <c r="M103" i="1"/>
  <c r="M102" i="1"/>
  <c r="M104" i="1"/>
  <c r="M108" i="1"/>
  <c r="M107" i="1"/>
  <c r="M106" i="1"/>
  <c r="M109" i="1"/>
  <c r="M105" i="1"/>
  <c r="M114" i="1"/>
  <c r="M113" i="1"/>
  <c r="M111" i="1"/>
  <c r="M110" i="1"/>
  <c r="M112" i="1"/>
  <c r="M118" i="1"/>
  <c r="M115" i="1"/>
  <c r="M116" i="1"/>
  <c r="M128" i="1"/>
  <c r="M119" i="1"/>
  <c r="M117" i="1"/>
  <c r="M124" i="1"/>
  <c r="M121" i="1"/>
  <c r="M120" i="1"/>
  <c r="M125" i="1"/>
  <c r="M127" i="1"/>
  <c r="M123" i="1"/>
  <c r="M122" i="1"/>
  <c r="M126" i="1"/>
  <c r="M133" i="1"/>
  <c r="M129" i="1"/>
  <c r="M132" i="1"/>
  <c r="M130" i="1"/>
  <c r="M131" i="1"/>
  <c r="M134" i="1"/>
  <c r="M137" i="1"/>
  <c r="M136" i="1"/>
  <c r="M142" i="1"/>
  <c r="M135" i="1"/>
  <c r="M138" i="1"/>
  <c r="M141" i="1"/>
  <c r="M145" i="1"/>
  <c r="M139" i="1"/>
  <c r="M143" i="1"/>
  <c r="M140" i="1"/>
  <c r="M147" i="1"/>
  <c r="M144" i="1"/>
  <c r="M146" i="1"/>
  <c r="M153" i="1"/>
  <c r="M148" i="1"/>
  <c r="M150" i="1"/>
  <c r="M149" i="1"/>
  <c r="M151" i="1"/>
  <c r="M154" i="1"/>
  <c r="M155" i="1"/>
  <c r="M152" i="1"/>
  <c r="M156" i="1"/>
  <c r="M157" i="1"/>
  <c r="M158" i="1"/>
  <c r="M159" i="1"/>
  <c r="M160" i="1"/>
  <c r="M161" i="1"/>
  <c r="M163" i="1"/>
  <c r="M162" i="1"/>
  <c r="M164" i="1"/>
  <c r="M167" i="1"/>
  <c r="M166" i="1"/>
  <c r="M165" i="1"/>
  <c r="M168" i="1"/>
  <c r="M170" i="1"/>
  <c r="M172" i="1"/>
  <c r="M169" i="1"/>
  <c r="M171" i="1"/>
  <c r="M173" i="1"/>
  <c r="M174" i="1"/>
  <c r="M175" i="1"/>
  <c r="M176" i="1"/>
  <c r="M177" i="1"/>
</calcChain>
</file>

<file path=xl/sharedStrings.xml><?xml version="1.0" encoding="utf-8"?>
<sst xmlns="http://schemas.openxmlformats.org/spreadsheetml/2006/main" count="464" uniqueCount="226">
  <si>
    <t>CBSA</t>
  </si>
  <si>
    <t>MSA</t>
  </si>
  <si>
    <t>MSA Code</t>
  </si>
  <si>
    <t xml:space="preserve">Active Portfolio </t>
  </si>
  <si>
    <t>30 Days Delinquent</t>
  </si>
  <si>
    <t>60 Days Delinquent</t>
  </si>
  <si>
    <t>Seriously Delinquent Loans</t>
  </si>
  <si>
    <t>In Foreclosure Count</t>
  </si>
  <si>
    <t>% Delinquent Loans</t>
  </si>
  <si>
    <t>% Seriously Delinquent Loans</t>
  </si>
  <si>
    <t>Total US</t>
  </si>
  <si>
    <t>Total US for top 169 MSA's</t>
  </si>
  <si>
    <t>ATLANTA-SANDY SPRINGS-ALPHARETTA, GA</t>
  </si>
  <si>
    <t>HOUSTON-THE WOODLANDS-SUGAR LAND, TX</t>
  </si>
  <si>
    <t>CHICAGO-NAPERVILLE-EVANSTON, IL</t>
  </si>
  <si>
    <t>WASHINGTON-ARLINGTON-ALEXANDRIA, DC-VA-MD-WV</t>
  </si>
  <si>
    <t>DALLAS-PLANO-IRVING, TX</t>
  </si>
  <si>
    <t>NEW YORK-JERSEY CITY-WHITE PLAINS, NY-NJ</t>
  </si>
  <si>
    <t>RIVERSIDE-SAN BERNARDINO-ONTARIO, CA</t>
  </si>
  <si>
    <t>BALTIMORE-COLUMBIA-TOWSON, MD</t>
  </si>
  <si>
    <t>PHOENIX-MESA-CHANDLER, AZ</t>
  </si>
  <si>
    <t>SAN ANTONIO-NEW BRAUNFELS, TX</t>
  </si>
  <si>
    <t>LOS ANGELES-LONG BEACH-GLENDALE, CA</t>
  </si>
  <si>
    <t>ORLANDO-KISSIMMEE-SANFORD, FL</t>
  </si>
  <si>
    <t>TAMPA-ST. PETERSBURG-CLEARWATER, FL</t>
  </si>
  <si>
    <t>NASSAU COUNTY-SUFFOLK COUNTY, NY</t>
  </si>
  <si>
    <t>ST. LOUIS, MO-IL</t>
  </si>
  <si>
    <t>FORT WORTH-ARLINGTON-GRAPEVINE, TX</t>
  </si>
  <si>
    <t>PHILADELPHIA, PA</t>
  </si>
  <si>
    <t>LAS VEGAS-HENDERSON-PARADISE, NV</t>
  </si>
  <si>
    <t>MINNEAPOLIS-ST. PAUL-BLOOMINGTON, MN-WI</t>
  </si>
  <si>
    <t>NEWARK, NJ-PA</t>
  </si>
  <si>
    <t>CHARLOTTE-CONCORD-GASTONIA, NC-SC</t>
  </si>
  <si>
    <t>INDIANAPOLIS-CARMEL-ANDERSON, IN</t>
  </si>
  <si>
    <t>MIAMI-MIAMI BEACH-KENDALL, FL</t>
  </si>
  <si>
    <t>CAMDEN, NJ</t>
  </si>
  <si>
    <t>FORT LAUDERDALE-POMPANO BEACH-SUNRISE, FL</t>
  </si>
  <si>
    <t>CLEVELAND-ELYRIA, OH</t>
  </si>
  <si>
    <t>DENVER-AURORA-LAKEWOOD, CO</t>
  </si>
  <si>
    <t>CINCINNATI, OH-KY-IN</t>
  </si>
  <si>
    <t>WARREN-TROY-FARMINGTON HILLS, MI</t>
  </si>
  <si>
    <t>MEMPHIS, TN-MS-AR</t>
  </si>
  <si>
    <t>KANSAS CITY, MO-KS</t>
  </si>
  <si>
    <t>VIRGINIA BEACH-NORFOLK-NEWPORT NEWS, VA-NC</t>
  </si>
  <si>
    <t>COLUMBUS, OH</t>
  </si>
  <si>
    <t>PITTSBURGH, PA</t>
  </si>
  <si>
    <t>NASHVILLE-DAVIDSON--MURFREESBORO--FRANKLIN, TN</t>
  </si>
  <si>
    <t>AUSTIN-ROUND ROCK-GEORGETOWN, TX</t>
  </si>
  <si>
    <t>JACKSONVILLE, FL</t>
  </si>
  <si>
    <t>NEW ORLEANS-METAIRIE, LA</t>
  </si>
  <si>
    <t>OKLAHOMA CITY, OK</t>
  </si>
  <si>
    <t>RICHMOND, VA</t>
  </si>
  <si>
    <t>HARTFORD-EAST HARTFORD-MIDDLETOWN, CT</t>
  </si>
  <si>
    <t>DETROIT-DEARBORN-LIVONIA, MI</t>
  </si>
  <si>
    <t>PROVIDENCE-WARWICK, RI-MA</t>
  </si>
  <si>
    <t>BIRMINGHAM-HOOVER, AL</t>
  </si>
  <si>
    <t>WEST PALM BEACH-BOCA RATON-BOYNTON BEACH, FL</t>
  </si>
  <si>
    <t>MONTGOMERY COUNTY-BUCKS COUNTY-CHESTER COUNTY, PA</t>
  </si>
  <si>
    <t>SACRAMENTO-ROSEVILLE-FOLSOM, CA</t>
  </si>
  <si>
    <t>EL PASO, TX</t>
  </si>
  <si>
    <t>LOUISVILLE/JEFFERSON COUNTY, KY-IN</t>
  </si>
  <si>
    <t>GARY, IN</t>
  </si>
  <si>
    <t>LAKELAND-WINTER HAVEN, FL</t>
  </si>
  <si>
    <t>FREDERICK-GAITHERSBURG-ROCKVILLE, MD</t>
  </si>
  <si>
    <t>BATON ROUGE, LA</t>
  </si>
  <si>
    <t>NEW HAVEN-MILFORD, CT</t>
  </si>
  <si>
    <t>COLUMBIA, SC</t>
  </si>
  <si>
    <t>WILMINGTON, DE-MD-NJ</t>
  </si>
  <si>
    <t>SEATTLE-BELLEVUE-KENT, WA</t>
  </si>
  <si>
    <t>ALLENTOWN-BETHLEHEM-EASTON, PA-NJ</t>
  </si>
  <si>
    <t>TULSA, OK</t>
  </si>
  <si>
    <t>ALBUQUERQUE, NM</t>
  </si>
  <si>
    <t>SALT LAKE CITY, UT</t>
  </si>
  <si>
    <t>BAKERSFIELD, CA</t>
  </si>
  <si>
    <t>PORTLAND-VANCOUVER-HILLSBORO, OR-WA</t>
  </si>
  <si>
    <t>RALEIGH-CARY, NC</t>
  </si>
  <si>
    <t>ROCHESTER, NY</t>
  </si>
  <si>
    <t>BUFFALO-CHEEKTOWAGA, NY</t>
  </si>
  <si>
    <t>CAPE CORAL-FORT MYERS, FL</t>
  </si>
  <si>
    <t>LITTLE ROCK-NORTH LITTLE ROCK-CONWAY, AR</t>
  </si>
  <si>
    <t>ELGIN, IL</t>
  </si>
  <si>
    <t>SAN DIEGO-CHULA VISTA-CARLSBAD, CA</t>
  </si>
  <si>
    <t>CAMBRIDGE-NEWTON-FRAMINGHAM, MA</t>
  </si>
  <si>
    <t>ALBANY-SCHENECTADY-TROY, NY</t>
  </si>
  <si>
    <t>BOSTON, MA</t>
  </si>
  <si>
    <t>MCALLEN-EDINBURG-MISSION, TX</t>
  </si>
  <si>
    <t>TUCSON, AZ</t>
  </si>
  <si>
    <t>GREENVILLE-ANDERSON, SC</t>
  </si>
  <si>
    <t>MILWAUKEE-WAUKESHA, WI</t>
  </si>
  <si>
    <t>CHARLESTON-NORTH CHARLESTON, SC</t>
  </si>
  <si>
    <t>OMAHA-COUNCIL BLUFFS, NE-IA</t>
  </si>
  <si>
    <t>GREENSBORO-HIGH POINT, NC</t>
  </si>
  <si>
    <t>TACOMA-LAKEWOOD, WA</t>
  </si>
  <si>
    <t>OAKLAND-BERKELEY-LIVERMORE, CA</t>
  </si>
  <si>
    <t>LAKE COUNTY-KENOSHA COUNTY, IL-WI</t>
  </si>
  <si>
    <t>DAYTON-KETTERING, OH</t>
  </si>
  <si>
    <t>BRIDGEPORT-STAMFORD-NORWALK, CT</t>
  </si>
  <si>
    <t>WORCESTER, MA-CT</t>
  </si>
  <si>
    <t>FRESNO, CA</t>
  </si>
  <si>
    <t>POUGHKEEPSIE-NEWBURGH-MIDDLETOWN, NY</t>
  </si>
  <si>
    <t>AUGUSTA-RICHMOND COUNTY, GA-SC</t>
  </si>
  <si>
    <t>DELTONA-DAYTONA BEACH-ORMOND BEACH, FL</t>
  </si>
  <si>
    <t>SYRACUSE, NY</t>
  </si>
  <si>
    <t>GRAND RAPIDS-KENTWOOD, MI</t>
  </si>
  <si>
    <t>KNOXVILLE, TN</t>
  </si>
  <si>
    <t>WICHITA, KS</t>
  </si>
  <si>
    <t>AKRON, OH</t>
  </si>
  <si>
    <t>PORT ST. LUCIE, FL</t>
  </si>
  <si>
    <t>OGDEN-CLEARFIELD, UT</t>
  </si>
  <si>
    <t>WINSTON-SALEM, NC</t>
  </si>
  <si>
    <t>MOBILE, AL</t>
  </si>
  <si>
    <t>STOCKTON, CA</t>
  </si>
  <si>
    <t>NORTH PORT-SARASOTA-BRADENTON, FL</t>
  </si>
  <si>
    <t>SHREVEPORT-BOSSIER CITY, LA</t>
  </si>
  <si>
    <t>CHATTANOOGA, TN-GA</t>
  </si>
  <si>
    <t>SPRINGFIELD, MA</t>
  </si>
  <si>
    <t>CORPUS CHRISTI, TX</t>
  </si>
  <si>
    <t>YORK-HANOVER, PA</t>
  </si>
  <si>
    <t>PALM BAY-MELBOURNE-TITUSVILLE, FL</t>
  </si>
  <si>
    <t>TOLEDO, OH</t>
  </si>
  <si>
    <t>ANAHEIM-SANTA ANA-IRVINE, CA</t>
  </si>
  <si>
    <t>DES MOINES-WEST DES MOINES, IA</t>
  </si>
  <si>
    <t>COLORADO SPRINGS, CO</t>
  </si>
  <si>
    <t>READING, PA</t>
  </si>
  <si>
    <t>BOISE CITY, ID</t>
  </si>
  <si>
    <t>FORT WAYNE, IN</t>
  </si>
  <si>
    <t>SAVANNAH, GA</t>
  </si>
  <si>
    <t>HARRISBURG-CARLISLE, PA</t>
  </si>
  <si>
    <t>HUNTSVILLE, AL</t>
  </si>
  <si>
    <t>LAFAYETTE, LA</t>
  </si>
  <si>
    <t>SCRANTON--WILKES-BARRE, PA</t>
  </si>
  <si>
    <t>MODESTO, CA</t>
  </si>
  <si>
    <t>YOUNGSTOWN-WARREN-BOARDMAN, OH-PA</t>
  </si>
  <si>
    <t>VISALIA, CA</t>
  </si>
  <si>
    <t>FLINT, MI</t>
  </si>
  <si>
    <t>GREELEY, CO</t>
  </si>
  <si>
    <t>BEAUMONT-PORT ARTHUR, TX</t>
  </si>
  <si>
    <t>CANTON-MASSILLON, OH</t>
  </si>
  <si>
    <t>PROVO-OREM, UT</t>
  </si>
  <si>
    <t>LANCASTER, PA</t>
  </si>
  <si>
    <t>LUBBOCK, TX</t>
  </si>
  <si>
    <t>DURHAM-CHAPEL HILL, NC</t>
  </si>
  <si>
    <t>LANSING-EAST LANSING, MI</t>
  </si>
  <si>
    <t>PENSACOLA-FERRY PASS-BRENT, FL</t>
  </si>
  <si>
    <t>ANCHORAGE, AK</t>
  </si>
  <si>
    <t>FAYETTEVILLE-SPRINGDALE-ROGERS, AR</t>
  </si>
  <si>
    <t>SPOKANE-SPOKANE VALLEY, WA</t>
  </si>
  <si>
    <t>KILLEEN-TEMPLE, TX</t>
  </si>
  <si>
    <t>VALLEJO, CA</t>
  </si>
  <si>
    <t>LEXINGTON-FAYETTE, KY</t>
  </si>
  <si>
    <t>NAPLES-MARCO ISLAND, FL</t>
  </si>
  <si>
    <t>MYRTLE BEACH-CONWAY-NORTH MYRTLE BEACH, SC-NC</t>
  </si>
  <si>
    <t>SALISBURY, MD-DE</t>
  </si>
  <si>
    <t>TALLAHASSEE, FL</t>
  </si>
  <si>
    <t>SPRINGFIELD, MO</t>
  </si>
  <si>
    <t>OCALA, FL</t>
  </si>
  <si>
    <t>MANCHESTER-NASHUA, NH</t>
  </si>
  <si>
    <t>OXNARD-THOUSAND OAKS-VENTURA, CA</t>
  </si>
  <si>
    <t>CLARKSVILLE, TN-KY</t>
  </si>
  <si>
    <t>SALEM, OR</t>
  </si>
  <si>
    <t>RENO, NV</t>
  </si>
  <si>
    <t>WILMINGTON, NC</t>
  </si>
  <si>
    <t>DAPHNE-FAIRHOPE-FOLEY, AL</t>
  </si>
  <si>
    <t>URBAN HONOLULU, HI</t>
  </si>
  <si>
    <t>EUGENE-SPRINGFIELD, OR</t>
  </si>
  <si>
    <t>KALAMAZOO-PORTAGE, MI</t>
  </si>
  <si>
    <t>PUNTA GORDA, FL</t>
  </si>
  <si>
    <t>SAN JOSE-SUNNYVALE-SANTA CLARA, CA</t>
  </si>
  <si>
    <t>ASHEVILLE, NC</t>
  </si>
  <si>
    <t>CRESTVIEW-FORT WALTON BEACH-DESTIN, FL</t>
  </si>
  <si>
    <t>FORT COLLINS, CO</t>
  </si>
  <si>
    <t>MADISON, WI</t>
  </si>
  <si>
    <t>BARNSTABLE TOWN, MA</t>
  </si>
  <si>
    <t>SANTA ROSA-PETALUMA, CA</t>
  </si>
  <si>
    <t>PRESCOTT VALLEY-PRESCOTT, AZ</t>
  </si>
  <si>
    <t>PANAMA CITY, FL</t>
  </si>
  <si>
    <t>LAKE HAVASU CITY-KINGMAN, AZ</t>
  </si>
  <si>
    <t>BOULDER, CO</t>
  </si>
  <si>
    <t>BEND, OR</t>
  </si>
  <si>
    <t>SAN FRANCISCO-SAN MATEO-REDWOOD CITY, CA</t>
  </si>
  <si>
    <t>SAN RAFAEL, CA</t>
  </si>
  <si>
    <t>Source: Neighborhood Watch from Housing and Urban Development https://entp.hud.gov/sfnw/public/</t>
  </si>
  <si>
    <t>Seriously deliquent loans definition: Number of loans reported as 90 days or more delinquent</t>
  </si>
  <si>
    <t>Mortgage data come from HMDA 2019</t>
  </si>
  <si>
    <t>Chicago</t>
  </si>
  <si>
    <t>Washington D.C.</t>
  </si>
  <si>
    <t>Dallas</t>
  </si>
  <si>
    <t>New York</t>
  </si>
  <si>
    <t>Los Angeles</t>
  </si>
  <si>
    <t>Philadelphia</t>
  </si>
  <si>
    <t>Miami</t>
  </si>
  <si>
    <t>Detroit</t>
  </si>
  <si>
    <t>Boston</t>
  </si>
  <si>
    <t>Seattle</t>
  </si>
  <si>
    <t>San Francisco</t>
  </si>
  <si>
    <t>Total Loans in 2019</t>
  </si>
  <si>
    <t>FHA Loans in 2019</t>
  </si>
  <si>
    <t>FHA Share in 2019 (Counts)</t>
  </si>
  <si>
    <t>Total $s in 2019 (in million)</t>
  </si>
  <si>
    <t>FHA $s in 2019 (in million)</t>
  </si>
  <si>
    <t>FHA Share in 2019 ($s)</t>
  </si>
  <si>
    <t>% delq. &gt;16%, or SD &gt;10%, and Share &gt;12.5% (counts) OR just Share &gt;20% (counts) and delq. &gt;12%</t>
  </si>
  <si>
    <t>Active Portfolio</t>
  </si>
  <si>
    <t>Total Delinquent Loans</t>
  </si>
  <si>
    <t>% Total Delinquent Loans</t>
  </si>
  <si>
    <t>FHA Share of metro lending in 2019 (counts)</t>
  </si>
  <si>
    <t>Atlanta-Sandy Springs-Alpharetta, GA</t>
  </si>
  <si>
    <t>Houston-The Woodlands-Sugar Land, TX</t>
  </si>
  <si>
    <t>Chicago-Naperville-Evanston, IL</t>
  </si>
  <si>
    <t>Washington-Arlington-Alexandria, DC-VA-MD-WV</t>
  </si>
  <si>
    <t>Dallas-Plano-Irving, TX</t>
  </si>
  <si>
    <t>Riverside-San Bernardino-Ontario, CA</t>
  </si>
  <si>
    <t>Baltimore-Columbia-Towson, MD</t>
  </si>
  <si>
    <t>San Antonio-New Braunfels, TX</t>
  </si>
  <si>
    <t>Orlando-Kissimmee-Sanford, FL</t>
  </si>
  <si>
    <t>Tampa-St. Petersburg-Clearwater, FL</t>
  </si>
  <si>
    <t>Ranking methodology: (1) % total delq. &gt;16%, or SD &gt;10%, and Share &gt;12.5% (counts) OR (2) Share &gt;20% (counts) and total delq. &gt;12%</t>
  </si>
  <si>
    <t>Sources: Portfolio and delinquency data from FHA Neighborhood Watch https://entp.hud.gov/sfnw/public/ and 2019 FHA mortgage share data from HMDA 2019.</t>
  </si>
  <si>
    <t>FHA delinquency rates by month for largest 169 MSAs: entire active portfolio</t>
  </si>
  <si>
    <t>Note: Seriously delinquent (SD) loans are reported as 90 days or more delinquent</t>
  </si>
  <si>
    <t>MSA     Code</t>
  </si>
  <si>
    <t>10 Most Threatened Metros Based on FHA Delinquency Rates through 2.28.21</t>
  </si>
  <si>
    <t>Change (Jul 2020-Feb. 2021)</t>
  </si>
  <si>
    <t>Change (Jul 2020- Feb. 2021)</t>
  </si>
  <si>
    <t>Total Delinquent Loans as of 2/28/21</t>
  </si>
  <si>
    <t>FHA delinquency rates through 2.28.21 for largest 169 MSAs: entire active portfolio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</si>
</sst>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_-* #,##0.00_-;\-* #,##0.00_-;_-* &quot;-&quot;??_-;_-@_-"/>
    <numFmt numFmtId="177" formatCode="_-* #,##0_-;\-* #,##0_-;_-* &quot;-&quot;??_-;_-@_-"/>
    <numFmt numFmtId="178" formatCode="0.0%"/>
  </numFmts>
  <fonts count="12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b/>
      <sz val="11"/>
      <color theme="1"/>
      <name val="游ゴシック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i/>
      <sz val="11"/>
      <color theme="1"/>
      <name val="游ゴシック"/>
      <family val="2"/>
      <scheme val="minor"/>
    </font>
    <font>
      <b/>
      <sz val="14"/>
      <color indexed="8"/>
      <name val="Calibri"/>
      <family val="2"/>
    </font>
    <font>
      <b/>
      <sz val="16"/>
      <color theme="1"/>
      <name val="游ゴシック"/>
      <family val="2"/>
      <scheme val="minor"/>
    </font>
    <font>
      <sz val="9"/>
      <color indexed="8"/>
      <name val="Calibri"/>
      <family val="2"/>
    </font>
    <font>
      <sz val="11"/>
      <name val="游ゴシック"/>
      <family val="2"/>
      <scheme val="minor"/>
    </font>
    <font>
      <i/>
      <sz val="11"/>
      <name val="游ゴシック"/>
      <family val="2"/>
      <scheme val="minor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59">
    <xf numFmtId="0" fontId="0" fillId="0" borderId="0" xfId="0"/>
    <xf numFmtId="0" fontId="6" fillId="0" borderId="0" xfId="0" applyFont="1"/>
    <xf numFmtId="0" fontId="5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/>
    <xf numFmtId="0" fontId="3" fillId="0" borderId="0" xfId="0" applyNumberFormat="1" applyFont="1" applyFill="1" applyBorder="1" applyAlignment="1" applyProtection="1"/>
    <xf numFmtId="0" fontId="0" fillId="0" borderId="0" xfId="0"/>
    <xf numFmtId="0" fontId="2" fillId="0" borderId="0" xfId="0" applyFont="1" applyAlignment="1">
      <alignment wrapText="1"/>
    </xf>
    <xf numFmtId="0" fontId="0" fillId="0" borderId="0" xfId="0"/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2" fillId="0" borderId="0" xfId="0" applyFont="1" applyAlignment="1">
      <alignment wrapText="1"/>
    </xf>
    <xf numFmtId="178" fontId="0" fillId="0" borderId="0" xfId="2" applyNumberFormat="1" applyFont="1"/>
    <xf numFmtId="9" fontId="0" fillId="0" borderId="0" xfId="2" applyFont="1"/>
    <xf numFmtId="178" fontId="0" fillId="0" borderId="2" xfId="2" applyNumberFormat="1" applyFont="1" applyBorder="1"/>
    <xf numFmtId="178" fontId="2" fillId="0" borderId="0" xfId="2" applyNumberFormat="1" applyFont="1" applyAlignment="1">
      <alignment wrapText="1"/>
    </xf>
    <xf numFmtId="177" fontId="0" fillId="0" borderId="0" xfId="1" applyNumberFormat="1" applyFont="1"/>
    <xf numFmtId="177" fontId="2" fillId="0" borderId="0" xfId="1" applyNumberFormat="1" applyFont="1" applyAlignment="1">
      <alignment wrapText="1"/>
    </xf>
    <xf numFmtId="177" fontId="5" fillId="0" borderId="0" xfId="1" applyNumberFormat="1" applyFont="1"/>
    <xf numFmtId="178" fontId="5" fillId="0" borderId="0" xfId="2" applyNumberFormat="1" applyFont="1"/>
    <xf numFmtId="0" fontId="2" fillId="0" borderId="2" xfId="0" applyFont="1" applyBorder="1" applyAlignment="1">
      <alignment wrapText="1"/>
    </xf>
    <xf numFmtId="0" fontId="5" fillId="0" borderId="2" xfId="0" applyFont="1" applyBorder="1"/>
    <xf numFmtId="0" fontId="3" fillId="0" borderId="2" xfId="0" applyFont="1" applyBorder="1" applyAlignment="1">
      <alignment vertical="center"/>
    </xf>
    <xf numFmtId="0" fontId="3" fillId="0" borderId="2" xfId="0" applyFont="1" applyBorder="1"/>
    <xf numFmtId="178" fontId="0" fillId="0" borderId="0" xfId="0" applyNumberFormat="1"/>
    <xf numFmtId="178" fontId="2" fillId="0" borderId="0" xfId="2" applyNumberFormat="1" applyFont="1" applyBorder="1" applyAlignment="1">
      <alignment wrapText="1"/>
    </xf>
    <xf numFmtId="17" fontId="2" fillId="0" borderId="0" xfId="0" applyNumberFormat="1" applyFont="1"/>
    <xf numFmtId="0" fontId="8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 wrapText="1"/>
    </xf>
    <xf numFmtId="17" fontId="2" fillId="0" borderId="0" xfId="0" applyNumberFormat="1" applyFont="1" applyAlignment="1">
      <alignment wrapText="1"/>
    </xf>
    <xf numFmtId="178" fontId="0" fillId="0" borderId="0" xfId="2" applyNumberFormat="1" applyFont="1" applyFill="1"/>
    <xf numFmtId="178" fontId="1" fillId="0" borderId="0" xfId="2" applyNumberFormat="1" applyFont="1"/>
    <xf numFmtId="178" fontId="5" fillId="0" borderId="2" xfId="2" applyNumberFormat="1" applyFont="1" applyBorder="1"/>
    <xf numFmtId="0" fontId="8" fillId="0" borderId="2" xfId="0" applyFont="1" applyBorder="1" applyAlignment="1">
      <alignment horizontal="left"/>
    </xf>
    <xf numFmtId="3" fontId="10" fillId="0" borderId="0" xfId="0" applyNumberFormat="1" applyFont="1" applyFill="1" applyBorder="1" applyAlignment="1" applyProtection="1"/>
    <xf numFmtId="3" fontId="9" fillId="0" borderId="0" xfId="0" applyNumberFormat="1" applyFont="1" applyFill="1" applyBorder="1" applyAlignment="1" applyProtection="1"/>
    <xf numFmtId="178" fontId="0" fillId="0" borderId="3" xfId="2" applyNumberFormat="1" applyFont="1" applyBorder="1"/>
    <xf numFmtId="3" fontId="10" fillId="0" borderId="2" xfId="0" applyNumberFormat="1" applyFont="1" applyFill="1" applyBorder="1" applyAlignment="1" applyProtection="1"/>
    <xf numFmtId="3" fontId="9" fillId="0" borderId="2" xfId="0" applyNumberFormat="1" applyFont="1" applyFill="1" applyBorder="1" applyAlignment="1" applyProtection="1"/>
    <xf numFmtId="178" fontId="0" fillId="0" borderId="0" xfId="0" applyNumberFormat="1" applyFont="1"/>
    <xf numFmtId="178" fontId="5" fillId="0" borderId="3" xfId="2" applyNumberFormat="1" applyFont="1" applyBorder="1"/>
    <xf numFmtId="178" fontId="0" fillId="0" borderId="0" xfId="2" applyNumberFormat="1" applyFont="1" applyBorder="1"/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5" fillId="0" borderId="0" xfId="0" applyFont="1" applyBorder="1"/>
    <xf numFmtId="178" fontId="5" fillId="0" borderId="0" xfId="2" applyNumberFormat="1" applyFont="1" applyBorder="1"/>
    <xf numFmtId="0" fontId="3" fillId="0" borderId="0" xfId="0" applyFont="1" applyBorder="1" applyAlignment="1">
      <alignment vertical="center"/>
    </xf>
    <xf numFmtId="0" fontId="3" fillId="0" borderId="0" xfId="0" applyFont="1" applyBorder="1"/>
    <xf numFmtId="0" fontId="0" fillId="0" borderId="0" xfId="0" applyBorder="1"/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178" fontId="2" fillId="0" borderId="0" xfId="2" applyNumberFormat="1" applyFont="1" applyAlignment="1">
      <alignment horizontal="center"/>
    </xf>
  </cellXfs>
  <cellStyles count="4">
    <cellStyle name="Comma 2" xfId="3" xr:uid="{00000000-0005-0000-0000-000001000000}"/>
    <cellStyle name="パーセント" xfId="2" builtinId="5"/>
    <cellStyle name="桁区切り [0.00]" xfId="1" builtinId="3"/>
    <cellStyle name="標準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81"/>
  <sheetViews>
    <sheetView tabSelected="1" zoomScale="90" zoomScaleNormal="90" workbookViewId="0">
      <pane xSplit="3" ySplit="6" topLeftCell="D7" activePane="bottomRight" state="frozen"/>
      <selection pane="topRight" activeCell="D1" sqref="D1"/>
      <selection pane="bottomLeft" activeCell="A8" sqref="A8"/>
      <selection pane="bottomRight" activeCell="H22" sqref="H22"/>
    </sheetView>
  </sheetViews>
  <sheetFormatPr defaultRowHeight="18.75" x14ac:dyDescent="0.4"/>
  <cols>
    <col min="1" max="1" width="14.875" bestFit="1" customWidth="1"/>
    <col min="2" max="2" width="48" customWidth="1"/>
    <col min="3" max="3" width="10.125" customWidth="1"/>
    <col min="4" max="4" width="11.125" style="18" customWidth="1"/>
    <col min="5" max="5" width="11.375" style="18" customWidth="1"/>
    <col min="6" max="6" width="10.625" style="18" customWidth="1"/>
    <col min="7" max="7" width="10.875" style="18" customWidth="1"/>
    <col min="8" max="8" width="11.625" style="18" customWidth="1"/>
    <col min="9" max="9" width="12.375" style="18" customWidth="1"/>
    <col min="10" max="10" width="11.375" customWidth="1"/>
    <col min="11" max="11" width="10.875" customWidth="1"/>
    <col min="12" max="12" width="2.375" style="10" customWidth="1"/>
    <col min="13" max="13" width="11.25" style="18" customWidth="1"/>
    <col min="14" max="14" width="12.625" style="18" bestFit="1" customWidth="1"/>
    <col min="15" max="15" width="8.75" style="14"/>
    <col min="16" max="16" width="12.625" style="18" bestFit="1" customWidth="1"/>
    <col min="17" max="17" width="11.125" style="18" bestFit="1" customWidth="1"/>
    <col min="18" max="18" width="8.75" style="14"/>
    <col min="19" max="19" width="24.375" customWidth="1"/>
  </cols>
  <sheetData>
    <row r="1" spans="1:19" ht="20.25" x14ac:dyDescent="0.4">
      <c r="A1" s="1" t="s">
        <v>225</v>
      </c>
    </row>
    <row r="2" spans="1:19" x14ac:dyDescent="0.4">
      <c r="A2" s="6" t="s">
        <v>181</v>
      </c>
    </row>
    <row r="3" spans="1:19" x14ac:dyDescent="0.4">
      <c r="A3" s="6" t="s">
        <v>182</v>
      </c>
    </row>
    <row r="4" spans="1:19" x14ac:dyDescent="0.4">
      <c r="A4" s="6" t="s">
        <v>183</v>
      </c>
      <c r="I4" s="15"/>
    </row>
    <row r="6" spans="1:19" ht="60.75" customHeight="1" x14ac:dyDescent="0.4">
      <c r="A6" s="3" t="s">
        <v>0</v>
      </c>
      <c r="B6" s="5" t="s">
        <v>1</v>
      </c>
      <c r="C6" s="4" t="s">
        <v>2</v>
      </c>
      <c r="D6" s="19" t="s">
        <v>3</v>
      </c>
      <c r="E6" s="19" t="s">
        <v>4</v>
      </c>
      <c r="F6" s="19" t="s">
        <v>5</v>
      </c>
      <c r="G6" s="19" t="s">
        <v>6</v>
      </c>
      <c r="H6" s="19" t="s">
        <v>224</v>
      </c>
      <c r="I6" s="19" t="s">
        <v>7</v>
      </c>
      <c r="J6" s="3" t="s">
        <v>8</v>
      </c>
      <c r="K6" s="3" t="s">
        <v>9</v>
      </c>
      <c r="L6" s="13"/>
      <c r="M6" s="19" t="s">
        <v>195</v>
      </c>
      <c r="N6" s="19" t="s">
        <v>196</v>
      </c>
      <c r="O6" s="17" t="s">
        <v>197</v>
      </c>
      <c r="P6" s="19" t="s">
        <v>198</v>
      </c>
      <c r="Q6" s="19" t="s">
        <v>199</v>
      </c>
      <c r="R6" s="17" t="s">
        <v>200</v>
      </c>
      <c r="S6" s="13" t="s">
        <v>201</v>
      </c>
    </row>
    <row r="7" spans="1:19" x14ac:dyDescent="0.4">
      <c r="A7" s="9"/>
      <c r="B7" s="2" t="s">
        <v>10</v>
      </c>
      <c r="D7" s="36">
        <v>7796420</v>
      </c>
      <c r="E7" s="36">
        <v>303787</v>
      </c>
      <c r="F7" s="36">
        <v>124191</v>
      </c>
      <c r="G7" s="36">
        <v>933784</v>
      </c>
      <c r="H7" s="36">
        <v>1361762</v>
      </c>
      <c r="I7" s="36">
        <v>15689</v>
      </c>
      <c r="J7" s="21">
        <f t="shared" ref="J7:J38" si="0">H7/D7</f>
        <v>0.17466503856898422</v>
      </c>
      <c r="K7" s="21">
        <f t="shared" ref="K7:K38" si="1">G7/D7</f>
        <v>0.11977086919380947</v>
      </c>
      <c r="L7" s="21"/>
      <c r="M7" s="20">
        <v>7899285</v>
      </c>
      <c r="N7" s="20">
        <v>1157468</v>
      </c>
      <c r="O7" s="21">
        <v>0.1465282</v>
      </c>
      <c r="P7" s="20">
        <v>2493275</v>
      </c>
      <c r="Q7" s="20">
        <v>263515.90000000002</v>
      </c>
      <c r="R7" s="21">
        <v>0.1056907</v>
      </c>
      <c r="S7" t="str">
        <f t="shared" ref="S7:S38" si="2">IF(AND(OR(J7&gt;16%,K7&gt;10%),AND(O7&gt;12.5%)),"Yes",IF((AND(O7&gt;20%,J7&gt;12%)),"Yes","No"))</f>
        <v>Yes</v>
      </c>
    </row>
    <row r="8" spans="1:19" s="10" customFormat="1" x14ac:dyDescent="0.4">
      <c r="A8" s="13"/>
      <c r="B8" s="2" t="s">
        <v>11</v>
      </c>
      <c r="D8" s="20">
        <f t="shared" ref="D8:I8" si="3">SUM(D9:D177)</f>
        <v>5830846</v>
      </c>
      <c r="E8" s="20">
        <f t="shared" si="3"/>
        <v>225494</v>
      </c>
      <c r="F8" s="20">
        <f t="shared" si="3"/>
        <v>94261</v>
      </c>
      <c r="G8" s="20">
        <f t="shared" si="3"/>
        <v>725300</v>
      </c>
      <c r="H8" s="20">
        <f t="shared" si="3"/>
        <v>1045055</v>
      </c>
      <c r="I8" s="20">
        <f t="shared" si="3"/>
        <v>10160</v>
      </c>
      <c r="J8" s="21">
        <f t="shared" si="0"/>
        <v>0.17922870883573327</v>
      </c>
      <c r="K8" s="21">
        <f t="shared" si="1"/>
        <v>0.12439018283110204</v>
      </c>
      <c r="L8" s="21"/>
      <c r="M8" s="18"/>
      <c r="N8" s="18"/>
      <c r="O8" s="14"/>
      <c r="P8" s="18"/>
      <c r="Q8" s="18"/>
      <c r="R8" s="14"/>
      <c r="S8" s="10" t="str">
        <f t="shared" si="2"/>
        <v>No</v>
      </c>
    </row>
    <row r="9" spans="1:19" x14ac:dyDescent="0.4">
      <c r="A9" s="13"/>
      <c r="B9" s="7" t="s">
        <v>12</v>
      </c>
      <c r="C9">
        <v>12060</v>
      </c>
      <c r="D9" s="37">
        <v>246974</v>
      </c>
      <c r="E9" s="37">
        <v>10422</v>
      </c>
      <c r="F9" s="37">
        <v>4341</v>
      </c>
      <c r="G9" s="37">
        <v>35736</v>
      </c>
      <c r="H9" s="37">
        <v>50499</v>
      </c>
      <c r="I9" s="37">
        <v>127</v>
      </c>
      <c r="J9" s="14">
        <f t="shared" si="0"/>
        <v>0.2044709159668629</v>
      </c>
      <c r="K9" s="14">
        <f t="shared" si="1"/>
        <v>0.14469539303732376</v>
      </c>
      <c r="L9" s="14"/>
      <c r="M9" s="18">
        <f>VLOOKUP(C9,'FHA shares'!A$10:G$178, 2, FALSE)</f>
        <v>172636</v>
      </c>
      <c r="N9" s="18">
        <f>VLOOKUP(C9,'FHA shares'!A$10:G$178, 3, FALSE)</f>
        <v>36218</v>
      </c>
      <c r="O9" s="14">
        <f>VLOOKUP(C9,'FHA shares'!A$10:G$178, 4, FALSE)</f>
        <v>0.20979400000000001</v>
      </c>
      <c r="P9" s="18">
        <f>VLOOKUP(C9,'FHA shares'!A$10:G$178, 5, FALSE)</f>
        <v>50234.03</v>
      </c>
      <c r="Q9" s="18">
        <f>VLOOKUP(C9,'FHA shares'!A$10:G$178, 6, FALSE)</f>
        <v>7602.99</v>
      </c>
      <c r="R9" s="14">
        <f>VLOOKUP(C9,'FHA shares'!A$10:G$178, 7, FALSE)</f>
        <v>0.1513514</v>
      </c>
      <c r="S9" s="10" t="str">
        <f t="shared" si="2"/>
        <v>Yes</v>
      </c>
    </row>
    <row r="10" spans="1:19" x14ac:dyDescent="0.4">
      <c r="A10" s="8"/>
      <c r="B10" s="7" t="s">
        <v>13</v>
      </c>
      <c r="C10">
        <v>26420</v>
      </c>
      <c r="D10" s="37">
        <v>215181</v>
      </c>
      <c r="E10" s="37">
        <v>9967</v>
      </c>
      <c r="F10" s="37">
        <v>4292</v>
      </c>
      <c r="G10" s="37">
        <v>34224</v>
      </c>
      <c r="H10" s="37">
        <v>48483</v>
      </c>
      <c r="I10" s="37">
        <v>90</v>
      </c>
      <c r="J10" s="14">
        <f t="shared" si="0"/>
        <v>0.22531264377431093</v>
      </c>
      <c r="K10" s="14">
        <f t="shared" si="1"/>
        <v>0.15904749954689307</v>
      </c>
      <c r="L10" s="14"/>
      <c r="M10" s="18">
        <f>VLOOKUP(C10,'FHA shares'!A$10:G$178, 2, FALSE)</f>
        <v>133525</v>
      </c>
      <c r="N10" s="18">
        <f>VLOOKUP(C10,'FHA shares'!A$10:G$178, 3, FALSE)</f>
        <v>25725</v>
      </c>
      <c r="O10" s="14">
        <f>VLOOKUP(C10,'FHA shares'!A$10:G$178, 4, FALSE)</f>
        <v>0.19266059999999999</v>
      </c>
      <c r="P10" s="18">
        <f>VLOOKUP(C10,'FHA shares'!A$10:G$178, 5, FALSE)</f>
        <v>39034.730000000003</v>
      </c>
      <c r="Q10" s="18">
        <f>VLOOKUP(C10,'FHA shares'!A$10:G$178, 6, FALSE)</f>
        <v>5451.3050000000003</v>
      </c>
      <c r="R10" s="14">
        <f>VLOOKUP(C10,'FHA shares'!A$10:G$178, 7, FALSE)</f>
        <v>0.13965269999999999</v>
      </c>
      <c r="S10" s="10" t="str">
        <f t="shared" si="2"/>
        <v>Yes</v>
      </c>
    </row>
    <row r="11" spans="1:19" x14ac:dyDescent="0.4">
      <c r="A11" s="8" t="s">
        <v>184</v>
      </c>
      <c r="B11" s="7" t="s">
        <v>14</v>
      </c>
      <c r="C11">
        <v>16984</v>
      </c>
      <c r="D11" s="37">
        <v>175750</v>
      </c>
      <c r="E11" s="37">
        <v>7478</v>
      </c>
      <c r="F11" s="37">
        <v>4700</v>
      </c>
      <c r="G11" s="37">
        <v>26166</v>
      </c>
      <c r="H11" s="37">
        <v>38344</v>
      </c>
      <c r="I11" s="37">
        <v>776</v>
      </c>
      <c r="J11" s="14">
        <f t="shared" si="0"/>
        <v>0.21817354196301564</v>
      </c>
      <c r="K11" s="14">
        <f t="shared" si="1"/>
        <v>0.1488819345661451</v>
      </c>
      <c r="L11" s="14"/>
      <c r="M11" s="18">
        <f>VLOOKUP(C11,'FHA shares'!A$10:G$178, 2, FALSE)</f>
        <v>163485</v>
      </c>
      <c r="N11" s="18">
        <f>VLOOKUP(C11,'FHA shares'!A$10:G$178, 3, FALSE)</f>
        <v>23266</v>
      </c>
      <c r="O11" s="14">
        <f>VLOOKUP(C11,'FHA shares'!A$10:G$178, 4, FALSE)</f>
        <v>0.14231279999999999</v>
      </c>
      <c r="P11" s="18">
        <f>VLOOKUP(C11,'FHA shares'!A$10:G$178, 5, FALSE)</f>
        <v>51933.86</v>
      </c>
      <c r="Q11" s="18">
        <f>VLOOKUP(C11,'FHA shares'!A$10:G$178, 6, FALSE)</f>
        <v>5158.88</v>
      </c>
      <c r="R11" s="14">
        <f>VLOOKUP(C11,'FHA shares'!A$10:G$178, 7, FALSE)</f>
        <v>9.9335599999999996E-2</v>
      </c>
      <c r="S11" s="10" t="str">
        <f t="shared" si="2"/>
        <v>Yes</v>
      </c>
    </row>
    <row r="12" spans="1:19" x14ac:dyDescent="0.4">
      <c r="A12" s="8" t="s">
        <v>186</v>
      </c>
      <c r="B12" s="7" t="s">
        <v>16</v>
      </c>
      <c r="C12">
        <v>19124</v>
      </c>
      <c r="D12" s="37">
        <v>143560</v>
      </c>
      <c r="E12" s="37">
        <v>6423</v>
      </c>
      <c r="F12" s="37">
        <v>2567</v>
      </c>
      <c r="G12" s="37">
        <v>18527</v>
      </c>
      <c r="H12" s="37">
        <v>27517</v>
      </c>
      <c r="I12" s="37">
        <v>39</v>
      </c>
      <c r="J12" s="14">
        <f t="shared" si="0"/>
        <v>0.19167595430482029</v>
      </c>
      <c r="K12" s="14">
        <f t="shared" si="1"/>
        <v>0.12905405405405404</v>
      </c>
      <c r="L12" s="14"/>
      <c r="M12" s="18">
        <f>VLOOKUP(C12,'FHA shares'!A$10:G$178, 2, FALSE)</f>
        <v>120013</v>
      </c>
      <c r="N12" s="18">
        <f>VLOOKUP(C12,'FHA shares'!A$10:G$178, 3, FALSE)</f>
        <v>17703</v>
      </c>
      <c r="O12" s="14">
        <f>VLOOKUP(C12,'FHA shares'!A$10:G$178, 4, FALSE)</f>
        <v>0.147509</v>
      </c>
      <c r="P12" s="18">
        <f>VLOOKUP(C12,'FHA shares'!A$10:G$178, 5, FALSE)</f>
        <v>38893.57</v>
      </c>
      <c r="Q12" s="18">
        <f>VLOOKUP(C12,'FHA shares'!A$10:G$178, 6, FALSE)</f>
        <v>4354.2849999999999</v>
      </c>
      <c r="R12" s="14">
        <f>VLOOKUP(C12,'FHA shares'!A$10:G$178, 7, FALSE)</f>
        <v>0.1119539</v>
      </c>
      <c r="S12" s="10" t="str">
        <f t="shared" si="2"/>
        <v>Yes</v>
      </c>
    </row>
    <row r="13" spans="1:19" x14ac:dyDescent="0.4">
      <c r="A13" s="8" t="s">
        <v>185</v>
      </c>
      <c r="B13" s="7" t="s">
        <v>15</v>
      </c>
      <c r="C13">
        <v>47894</v>
      </c>
      <c r="D13" s="37">
        <v>129183</v>
      </c>
      <c r="E13" s="37">
        <v>4834</v>
      </c>
      <c r="F13" s="37">
        <v>2158</v>
      </c>
      <c r="G13" s="37">
        <v>20251</v>
      </c>
      <c r="H13" s="37">
        <v>27243</v>
      </c>
      <c r="I13" s="37">
        <v>232</v>
      </c>
      <c r="J13" s="14">
        <f t="shared" si="0"/>
        <v>0.2108868814008035</v>
      </c>
      <c r="K13" s="14">
        <f t="shared" si="1"/>
        <v>0.15676211266188275</v>
      </c>
      <c r="L13" s="14"/>
      <c r="M13" s="18">
        <f>VLOOKUP(C13,'FHA shares'!A$10:G$178, 2, FALSE)</f>
        <v>145632</v>
      </c>
      <c r="N13" s="18">
        <f>VLOOKUP(C13,'FHA shares'!A$10:G$178, 3, FALSE)</f>
        <v>19960</v>
      </c>
      <c r="O13" s="14">
        <f>VLOOKUP(C13,'FHA shares'!A$10:G$178, 4, FALSE)</f>
        <v>0.13705780000000001</v>
      </c>
      <c r="P13" s="18">
        <f>VLOOKUP(C13,'FHA shares'!A$10:G$178, 5, FALSE)</f>
        <v>66140.289999999994</v>
      </c>
      <c r="Q13" s="18">
        <f>VLOOKUP(C13,'FHA shares'!A$10:G$178, 6, FALSE)</f>
        <v>6756.01</v>
      </c>
      <c r="R13" s="14">
        <f>VLOOKUP(C13,'FHA shares'!A$10:G$178, 7, FALSE)</f>
        <v>0.10214670000000001</v>
      </c>
      <c r="S13" s="10" t="str">
        <f t="shared" si="2"/>
        <v>Yes</v>
      </c>
    </row>
    <row r="14" spans="1:19" x14ac:dyDescent="0.4">
      <c r="A14" s="8"/>
      <c r="B14" s="7" t="s">
        <v>18</v>
      </c>
      <c r="C14">
        <v>40140</v>
      </c>
      <c r="D14" s="37">
        <v>127107</v>
      </c>
      <c r="E14" s="37">
        <v>4669</v>
      </c>
      <c r="F14" s="37">
        <v>1977</v>
      </c>
      <c r="G14" s="37">
        <v>15124</v>
      </c>
      <c r="H14" s="37">
        <v>21770</v>
      </c>
      <c r="I14" s="37">
        <v>71</v>
      </c>
      <c r="J14" s="14">
        <f t="shared" si="0"/>
        <v>0.17127302194214322</v>
      </c>
      <c r="K14" s="14">
        <f t="shared" si="1"/>
        <v>0.11898636581777558</v>
      </c>
      <c r="L14" s="14"/>
      <c r="M14" s="18">
        <f>VLOOKUP(C14,'FHA shares'!A$10:G$178, 2, FALSE)</f>
        <v>133817</v>
      </c>
      <c r="N14" s="18">
        <f>VLOOKUP(C14,'FHA shares'!A$10:G$178, 3, FALSE)</f>
        <v>27523</v>
      </c>
      <c r="O14" s="14">
        <f>VLOOKUP(C14,'FHA shares'!A$10:G$178, 4, FALSE)</f>
        <v>0.20567640000000001</v>
      </c>
      <c r="P14" s="18">
        <f>VLOOKUP(C14,'FHA shares'!A$10:G$178, 5, FALSE)</f>
        <v>46134.77</v>
      </c>
      <c r="Q14" s="18">
        <f>VLOOKUP(C14,'FHA shares'!A$10:G$178, 6, FALSE)</f>
        <v>8430.5949999999993</v>
      </c>
      <c r="R14" s="14">
        <f>VLOOKUP(C14,'FHA shares'!A$10:G$178, 7, FALSE)</f>
        <v>0.1827384</v>
      </c>
      <c r="S14" s="10" t="str">
        <f t="shared" si="2"/>
        <v>Yes</v>
      </c>
    </row>
    <row r="15" spans="1:19" x14ac:dyDescent="0.4">
      <c r="A15" s="8" t="s">
        <v>187</v>
      </c>
      <c r="B15" s="7" t="s">
        <v>17</v>
      </c>
      <c r="C15">
        <v>35614</v>
      </c>
      <c r="D15" s="37">
        <v>87137</v>
      </c>
      <c r="E15" s="37">
        <v>2989</v>
      </c>
      <c r="F15" s="37">
        <v>1434</v>
      </c>
      <c r="G15" s="37">
        <v>16651</v>
      </c>
      <c r="H15" s="37">
        <v>21074</v>
      </c>
      <c r="I15" s="37">
        <v>439</v>
      </c>
      <c r="J15" s="14">
        <f t="shared" si="0"/>
        <v>0.24184904231268003</v>
      </c>
      <c r="K15" s="14">
        <f t="shared" si="1"/>
        <v>0.19108989292722953</v>
      </c>
      <c r="L15" s="14"/>
      <c r="M15" s="18">
        <f>VLOOKUP(C15,'FHA shares'!A$10:G$178, 2, FALSE)</f>
        <v>118689</v>
      </c>
      <c r="N15" s="18">
        <f>VLOOKUP(C15,'FHA shares'!A$10:G$178, 3, FALSE)</f>
        <v>11509</v>
      </c>
      <c r="O15" s="14">
        <f>VLOOKUP(C15,'FHA shares'!A$10:G$178, 4, FALSE)</f>
        <v>9.6967700000000004E-2</v>
      </c>
      <c r="P15" s="18">
        <f>VLOOKUP(C15,'FHA shares'!A$10:G$178, 5, FALSE)</f>
        <v>93270.51</v>
      </c>
      <c r="Q15" s="18">
        <f>VLOOKUP(C15,'FHA shares'!A$10:G$178, 6, FALSE)</f>
        <v>5529.8549999999996</v>
      </c>
      <c r="R15" s="14">
        <f>VLOOKUP(C15,'FHA shares'!A$10:G$178, 7, FALSE)</f>
        <v>5.9288399999999998E-2</v>
      </c>
      <c r="S15" s="10" t="str">
        <f t="shared" si="2"/>
        <v>No</v>
      </c>
    </row>
    <row r="16" spans="1:19" x14ac:dyDescent="0.4">
      <c r="A16" s="8"/>
      <c r="B16" s="7" t="s">
        <v>19</v>
      </c>
      <c r="C16">
        <v>12580</v>
      </c>
      <c r="D16" s="37">
        <v>105129</v>
      </c>
      <c r="E16" s="37">
        <v>4219</v>
      </c>
      <c r="F16" s="37">
        <v>1828</v>
      </c>
      <c r="G16" s="37">
        <v>14852</v>
      </c>
      <c r="H16" s="37">
        <v>20899</v>
      </c>
      <c r="I16" s="37">
        <v>576</v>
      </c>
      <c r="J16" s="14">
        <f t="shared" si="0"/>
        <v>0.1987938627781107</v>
      </c>
      <c r="K16" s="14">
        <f t="shared" si="1"/>
        <v>0.14127405378154459</v>
      </c>
      <c r="L16" s="14"/>
      <c r="M16" s="18">
        <f>VLOOKUP(C16,'FHA shares'!A$10:G$178, 2, FALSE)</f>
        <v>70051</v>
      </c>
      <c r="N16" s="18">
        <f>VLOOKUP(C16,'FHA shares'!A$10:G$178, 3, FALSE)</f>
        <v>13610</v>
      </c>
      <c r="O16" s="14">
        <f>VLOOKUP(C16,'FHA shares'!A$10:G$178, 4, FALSE)</f>
        <v>0.19428699999999999</v>
      </c>
      <c r="P16" s="18">
        <f>VLOOKUP(C16,'FHA shares'!A$10:G$178, 5, FALSE)</f>
        <v>23881.45</v>
      </c>
      <c r="Q16" s="18">
        <f>VLOOKUP(C16,'FHA shares'!A$10:G$178, 6, FALSE)</f>
        <v>3559.9</v>
      </c>
      <c r="R16" s="14">
        <f>VLOOKUP(C16,'FHA shares'!A$10:G$178, 7, FALSE)</f>
        <v>0.14906549999999999</v>
      </c>
      <c r="S16" s="10" t="str">
        <f t="shared" si="2"/>
        <v>Yes</v>
      </c>
    </row>
    <row r="17" spans="1:19" x14ac:dyDescent="0.4">
      <c r="A17" s="8"/>
      <c r="B17" s="7" t="s">
        <v>20</v>
      </c>
      <c r="C17">
        <v>38060</v>
      </c>
      <c r="D17" s="37">
        <v>127729</v>
      </c>
      <c r="E17" s="37">
        <v>4371</v>
      </c>
      <c r="F17" s="37">
        <v>1800</v>
      </c>
      <c r="G17" s="37">
        <v>13131</v>
      </c>
      <c r="H17" s="37">
        <v>19302</v>
      </c>
      <c r="I17" s="37">
        <v>32</v>
      </c>
      <c r="J17" s="14">
        <f t="shared" si="0"/>
        <v>0.15111681763734156</v>
      </c>
      <c r="K17" s="14">
        <f t="shared" si="1"/>
        <v>0.10280359197989493</v>
      </c>
      <c r="L17" s="14"/>
      <c r="M17" s="18">
        <f>VLOOKUP(C17,'FHA shares'!A$10:G$178, 2, FALSE)</f>
        <v>196798</v>
      </c>
      <c r="N17" s="18">
        <f>VLOOKUP(C17,'FHA shares'!A$10:G$178, 3, FALSE)</f>
        <v>30701</v>
      </c>
      <c r="O17" s="14">
        <f>VLOOKUP(C17,'FHA shares'!A$10:G$178, 4, FALSE)</f>
        <v>0.15600259999999999</v>
      </c>
      <c r="P17" s="18">
        <f>VLOOKUP(C17,'FHA shares'!A$10:G$178, 5, FALSE)</f>
        <v>59085.919999999998</v>
      </c>
      <c r="Q17" s="18">
        <f>VLOOKUP(C17,'FHA shares'!A$10:G$178, 6, FALSE)</f>
        <v>6954.8950000000004</v>
      </c>
      <c r="R17" s="14">
        <f>VLOOKUP(C17,'FHA shares'!A$10:G$178, 7, FALSE)</f>
        <v>0.1177082</v>
      </c>
      <c r="S17" s="10" t="str">
        <f t="shared" si="2"/>
        <v>Yes</v>
      </c>
    </row>
    <row r="18" spans="1:19" x14ac:dyDescent="0.4">
      <c r="A18" s="8"/>
      <c r="B18" s="7" t="s">
        <v>21</v>
      </c>
      <c r="C18">
        <v>41700</v>
      </c>
      <c r="D18" s="37">
        <v>91035</v>
      </c>
      <c r="E18" s="37">
        <v>4341</v>
      </c>
      <c r="F18" s="37">
        <v>1745</v>
      </c>
      <c r="G18" s="37">
        <v>11795</v>
      </c>
      <c r="H18" s="37">
        <v>17881</v>
      </c>
      <c r="I18" s="37">
        <v>37</v>
      </c>
      <c r="J18" s="14">
        <f t="shared" si="0"/>
        <v>0.19641895974075904</v>
      </c>
      <c r="K18" s="14">
        <f t="shared" si="1"/>
        <v>0.12956555171088044</v>
      </c>
      <c r="L18" s="14"/>
      <c r="M18" s="18">
        <f>VLOOKUP(C18,'FHA shares'!A$10:G$178, 2, FALSE)</f>
        <v>56026</v>
      </c>
      <c r="N18" s="18">
        <f>VLOOKUP(C18,'FHA shares'!A$10:G$178, 3, FALSE)</f>
        <v>10803</v>
      </c>
      <c r="O18" s="14">
        <f>VLOOKUP(C18,'FHA shares'!A$10:G$178, 4, FALSE)</f>
        <v>0.1928212</v>
      </c>
      <c r="P18" s="18">
        <f>VLOOKUP(C18,'FHA shares'!A$10:G$178, 5, FALSE)</f>
        <v>14636.98</v>
      </c>
      <c r="Q18" s="18">
        <f>VLOOKUP(C18,'FHA shares'!A$10:G$178, 6, FALSE)</f>
        <v>2285.415</v>
      </c>
      <c r="R18" s="14">
        <f>VLOOKUP(C18,'FHA shares'!A$10:G$178, 7, FALSE)</f>
        <v>0.1561398</v>
      </c>
      <c r="S18" s="10" t="str">
        <f t="shared" si="2"/>
        <v>Yes</v>
      </c>
    </row>
    <row r="19" spans="1:19" x14ac:dyDescent="0.4">
      <c r="A19" s="8" t="s">
        <v>186</v>
      </c>
      <c r="B19" s="7" t="s">
        <v>27</v>
      </c>
      <c r="C19">
        <v>23104</v>
      </c>
      <c r="D19" s="37">
        <v>83577</v>
      </c>
      <c r="E19" s="37">
        <v>3731</v>
      </c>
      <c r="F19" s="37">
        <v>1483</v>
      </c>
      <c r="G19" s="37">
        <v>10665</v>
      </c>
      <c r="H19" s="37">
        <v>15879</v>
      </c>
      <c r="I19" s="37">
        <v>24</v>
      </c>
      <c r="J19" s="14">
        <f t="shared" si="0"/>
        <v>0.18999246204099213</v>
      </c>
      <c r="K19" s="14">
        <f t="shared" si="1"/>
        <v>0.1276068774902186</v>
      </c>
      <c r="L19" s="14"/>
      <c r="M19" s="18">
        <f>VLOOKUP(C19,'FHA shares'!A$10:G$178, 2, FALSE)</f>
        <v>59661</v>
      </c>
      <c r="N19" s="18">
        <f>VLOOKUP(C19,'FHA shares'!A$10:G$178, 3, FALSE)</f>
        <v>10932</v>
      </c>
      <c r="O19" s="14">
        <f>VLOOKUP(C19,'FHA shares'!A$10:G$178, 4, FALSE)</f>
        <v>0.18323529999999999</v>
      </c>
      <c r="P19" s="18">
        <f>VLOOKUP(C19,'FHA shares'!A$10:G$178, 5, FALSE)</f>
        <v>16445.64</v>
      </c>
      <c r="Q19" s="18">
        <f>VLOOKUP(C19,'FHA shares'!A$10:G$178, 6, FALSE)</f>
        <v>2445.62</v>
      </c>
      <c r="R19" s="14">
        <f>VLOOKUP(C19,'FHA shares'!A$10:G$178, 7, FALSE)</f>
        <v>0.14870929999999999</v>
      </c>
      <c r="S19" s="10" t="str">
        <f t="shared" si="2"/>
        <v>Yes</v>
      </c>
    </row>
    <row r="20" spans="1:19" x14ac:dyDescent="0.4">
      <c r="A20" s="8"/>
      <c r="B20" s="7" t="s">
        <v>26</v>
      </c>
      <c r="C20">
        <v>41180</v>
      </c>
      <c r="D20" s="37">
        <v>94680</v>
      </c>
      <c r="E20" s="37">
        <v>3855</v>
      </c>
      <c r="F20" s="37">
        <v>1521</v>
      </c>
      <c r="G20" s="37">
        <v>10273</v>
      </c>
      <c r="H20" s="37">
        <v>15649</v>
      </c>
      <c r="I20" s="37">
        <v>225</v>
      </c>
      <c r="J20" s="14">
        <f t="shared" si="0"/>
        <v>0.16528305872412336</v>
      </c>
      <c r="K20" s="14">
        <f t="shared" si="1"/>
        <v>0.10850232361639206</v>
      </c>
      <c r="L20" s="14"/>
      <c r="M20" s="18">
        <f>VLOOKUP(C20,'FHA shares'!A$10:G$178, 2, FALSE)</f>
        <v>79629</v>
      </c>
      <c r="N20" s="18">
        <f>VLOOKUP(C20,'FHA shares'!A$10:G$178, 3, FALSE)</f>
        <v>12094</v>
      </c>
      <c r="O20" s="14">
        <f>VLOOKUP(C20,'FHA shares'!A$10:G$178, 4, FALSE)</f>
        <v>0.15187929999999999</v>
      </c>
      <c r="P20" s="18">
        <f>VLOOKUP(C20,'FHA shares'!A$10:G$178, 5, FALSE)</f>
        <v>18016.82</v>
      </c>
      <c r="Q20" s="18">
        <f>VLOOKUP(C20,'FHA shares'!A$10:G$178, 6, FALSE)</f>
        <v>1979.24</v>
      </c>
      <c r="R20" s="14">
        <f>VLOOKUP(C20,'FHA shares'!A$10:G$178, 7, FALSE)</f>
        <v>0.1098551</v>
      </c>
      <c r="S20" s="10" t="str">
        <f t="shared" si="2"/>
        <v>Yes</v>
      </c>
    </row>
    <row r="21" spans="1:19" x14ac:dyDescent="0.4">
      <c r="A21" s="8"/>
      <c r="B21" s="7" t="s">
        <v>23</v>
      </c>
      <c r="C21">
        <v>36740</v>
      </c>
      <c r="D21" s="37">
        <v>83385</v>
      </c>
      <c r="E21" s="37">
        <v>2829</v>
      </c>
      <c r="F21" s="37">
        <v>1236</v>
      </c>
      <c r="G21" s="37">
        <v>11528</v>
      </c>
      <c r="H21" s="37">
        <v>15593</v>
      </c>
      <c r="I21" s="37">
        <v>136</v>
      </c>
      <c r="J21" s="14">
        <f t="shared" si="0"/>
        <v>0.18700005996282304</v>
      </c>
      <c r="K21" s="14">
        <f t="shared" si="1"/>
        <v>0.13825028482340948</v>
      </c>
      <c r="L21" s="14"/>
      <c r="M21" s="18">
        <f>VLOOKUP(C21,'FHA shares'!A$10:G$178, 2, FALSE)</f>
        <v>70047</v>
      </c>
      <c r="N21" s="18">
        <f>VLOOKUP(C21,'FHA shares'!A$10:G$178, 3, FALSE)</f>
        <v>15135</v>
      </c>
      <c r="O21" s="14">
        <f>VLOOKUP(C21,'FHA shares'!A$10:G$178, 4, FALSE)</f>
        <v>0.21606919999999999</v>
      </c>
      <c r="P21" s="18">
        <f>VLOOKUP(C21,'FHA shares'!A$10:G$178, 5, FALSE)</f>
        <v>19908.59</v>
      </c>
      <c r="Q21" s="18">
        <f>VLOOKUP(C21,'FHA shares'!A$10:G$178, 6, FALSE)</f>
        <v>3466.4349999999999</v>
      </c>
      <c r="R21" s="14">
        <f>VLOOKUP(C21,'FHA shares'!A$10:G$178, 7, FALSE)</f>
        <v>0.17411760000000001</v>
      </c>
      <c r="S21" s="10" t="str">
        <f t="shared" si="2"/>
        <v>Yes</v>
      </c>
    </row>
    <row r="22" spans="1:19" x14ac:dyDescent="0.4">
      <c r="A22" s="8"/>
      <c r="B22" s="7" t="s">
        <v>24</v>
      </c>
      <c r="C22">
        <v>45300</v>
      </c>
      <c r="D22" s="37">
        <v>93711</v>
      </c>
      <c r="E22" s="37">
        <v>3114</v>
      </c>
      <c r="F22" s="37">
        <v>1230</v>
      </c>
      <c r="G22" s="37">
        <v>11115</v>
      </c>
      <c r="H22" s="37">
        <v>15459</v>
      </c>
      <c r="I22" s="37">
        <v>195</v>
      </c>
      <c r="J22" s="14">
        <f t="shared" si="0"/>
        <v>0.1649646252841182</v>
      </c>
      <c r="K22" s="14">
        <f t="shared" si="1"/>
        <v>0.1186093414860582</v>
      </c>
      <c r="L22" s="14"/>
      <c r="M22" s="18">
        <f>VLOOKUP(C22,'FHA shares'!A$10:G$178, 2, FALSE)</f>
        <v>87392</v>
      </c>
      <c r="N22" s="18">
        <f>VLOOKUP(C22,'FHA shares'!A$10:G$178, 3, FALSE)</f>
        <v>17112</v>
      </c>
      <c r="O22" s="14">
        <f>VLOOKUP(C22,'FHA shares'!A$10:G$178, 4, FALSE)</f>
        <v>0.19580739999999999</v>
      </c>
      <c r="P22" s="18">
        <f>VLOOKUP(C22,'FHA shares'!A$10:G$178, 5, FALSE)</f>
        <v>23118.75</v>
      </c>
      <c r="Q22" s="18">
        <f>VLOOKUP(C22,'FHA shares'!A$10:G$178, 6, FALSE)</f>
        <v>3515.72</v>
      </c>
      <c r="R22" s="14">
        <f>VLOOKUP(C22,'FHA shares'!A$10:G$178, 7, FALSE)</f>
        <v>0.15207219999999999</v>
      </c>
      <c r="S22" s="10" t="str">
        <f t="shared" si="2"/>
        <v>Yes</v>
      </c>
    </row>
    <row r="23" spans="1:19" x14ac:dyDescent="0.4">
      <c r="A23" s="8" t="s">
        <v>188</v>
      </c>
      <c r="B23" s="7" t="s">
        <v>22</v>
      </c>
      <c r="C23">
        <v>31084</v>
      </c>
      <c r="D23" s="37">
        <v>85447</v>
      </c>
      <c r="E23" s="37">
        <v>2887</v>
      </c>
      <c r="F23" s="37">
        <v>1268</v>
      </c>
      <c r="G23" s="37">
        <v>11015</v>
      </c>
      <c r="H23" s="37">
        <v>15170</v>
      </c>
      <c r="I23" s="37">
        <v>38</v>
      </c>
      <c r="J23" s="14">
        <f t="shared" si="0"/>
        <v>0.17753695273093262</v>
      </c>
      <c r="K23" s="14">
        <f t="shared" si="1"/>
        <v>0.12891031867707467</v>
      </c>
      <c r="L23" s="14"/>
      <c r="M23" s="18">
        <f>VLOOKUP(C23,'FHA shares'!A$10:G$178, 2, FALSE)</f>
        <v>190848</v>
      </c>
      <c r="N23" s="18">
        <f>VLOOKUP(C23,'FHA shares'!A$10:G$178, 3, FALSE)</f>
        <v>18471</v>
      </c>
      <c r="O23" s="14">
        <f>VLOOKUP(C23,'FHA shares'!A$10:G$178, 4, FALSE)</f>
        <v>9.6783800000000003E-2</v>
      </c>
      <c r="P23" s="18">
        <f>VLOOKUP(C23,'FHA shares'!A$10:G$178, 5, FALSE)</f>
        <v>122695.2</v>
      </c>
      <c r="Q23" s="18">
        <f>VLOOKUP(C23,'FHA shares'!A$10:G$178, 6, FALSE)</f>
        <v>8035.625</v>
      </c>
      <c r="R23" s="14">
        <f>VLOOKUP(C23,'FHA shares'!A$10:G$178, 7, FALSE)</f>
        <v>6.5492599999999998E-2</v>
      </c>
      <c r="S23" s="10" t="str">
        <f t="shared" si="2"/>
        <v>No</v>
      </c>
    </row>
    <row r="24" spans="1:19" x14ac:dyDescent="0.4">
      <c r="A24" s="8" t="s">
        <v>189</v>
      </c>
      <c r="B24" s="7" t="s">
        <v>28</v>
      </c>
      <c r="C24">
        <v>37964</v>
      </c>
      <c r="D24" s="37">
        <v>72438</v>
      </c>
      <c r="E24" s="37">
        <v>3488</v>
      </c>
      <c r="F24" s="37">
        <v>1523</v>
      </c>
      <c r="G24" s="37">
        <v>9591</v>
      </c>
      <c r="H24" s="37">
        <v>14602</v>
      </c>
      <c r="I24" s="37">
        <v>159</v>
      </c>
      <c r="J24" s="14">
        <f t="shared" si="0"/>
        <v>0.2015792815925343</v>
      </c>
      <c r="K24" s="14">
        <f t="shared" si="1"/>
        <v>0.13240288246500456</v>
      </c>
      <c r="L24" s="14"/>
      <c r="M24" s="18">
        <f>VLOOKUP(C24,'FHA shares'!A$10:G$178, 2, FALSE)</f>
        <v>36993</v>
      </c>
      <c r="N24" s="18">
        <f>VLOOKUP(C24,'FHA shares'!A$10:G$178, 3, FALSE)</f>
        <v>6510</v>
      </c>
      <c r="O24" s="14">
        <f>VLOOKUP(C24,'FHA shares'!A$10:G$178, 4, FALSE)</f>
        <v>0.1759792</v>
      </c>
      <c r="P24" s="18">
        <f>VLOOKUP(C24,'FHA shares'!A$10:G$178, 5, FALSE)</f>
        <v>10553.91</v>
      </c>
      <c r="Q24" s="18">
        <f>VLOOKUP(C24,'FHA shares'!A$10:G$178, 6, FALSE)</f>
        <v>1169.57</v>
      </c>
      <c r="R24" s="14">
        <f>VLOOKUP(C24,'FHA shares'!A$10:G$178, 7, FALSE)</f>
        <v>0.11081870000000001</v>
      </c>
      <c r="S24" s="10" t="str">
        <f t="shared" si="2"/>
        <v>Yes</v>
      </c>
    </row>
    <row r="25" spans="1:19" x14ac:dyDescent="0.4">
      <c r="A25" s="8"/>
      <c r="B25" s="7" t="s">
        <v>30</v>
      </c>
      <c r="C25">
        <v>33460</v>
      </c>
      <c r="D25" s="37">
        <v>85523</v>
      </c>
      <c r="E25" s="37">
        <v>2656</v>
      </c>
      <c r="F25" s="37">
        <v>1225</v>
      </c>
      <c r="G25" s="37">
        <v>9866</v>
      </c>
      <c r="H25" s="37">
        <v>13747</v>
      </c>
      <c r="I25" s="37">
        <v>72</v>
      </c>
      <c r="J25" s="14">
        <f t="shared" si="0"/>
        <v>0.16074038562725818</v>
      </c>
      <c r="K25" s="14">
        <f t="shared" si="1"/>
        <v>0.1153607801410147</v>
      </c>
      <c r="L25" s="14"/>
      <c r="M25" s="18">
        <f>VLOOKUP(C25,'FHA shares'!A$10:G$178, 2, FALSE)</f>
        <v>113231</v>
      </c>
      <c r="N25" s="18">
        <f>VLOOKUP(C25,'FHA shares'!A$10:G$178, 3, FALSE)</f>
        <v>12627</v>
      </c>
      <c r="O25" s="14">
        <f>VLOOKUP(C25,'FHA shares'!A$10:G$178, 4, FALSE)</f>
        <v>0.1115154</v>
      </c>
      <c r="P25" s="18">
        <f>VLOOKUP(C25,'FHA shares'!A$10:G$178, 5, FALSE)</f>
        <v>34752.699999999997</v>
      </c>
      <c r="Q25" s="18">
        <f>VLOOKUP(C25,'FHA shares'!A$10:G$178, 6, FALSE)</f>
        <v>3179.5050000000001</v>
      </c>
      <c r="R25" s="14">
        <f>VLOOKUP(C25,'FHA shares'!A$10:G$178, 7, FALSE)</f>
        <v>9.1489399999999999E-2</v>
      </c>
      <c r="S25" s="10" t="str">
        <f t="shared" si="2"/>
        <v>No</v>
      </c>
    </row>
    <row r="26" spans="1:19" x14ac:dyDescent="0.4">
      <c r="A26" s="8" t="s">
        <v>187</v>
      </c>
      <c r="B26" s="7" t="s">
        <v>25</v>
      </c>
      <c r="C26">
        <v>35004</v>
      </c>
      <c r="D26" s="37">
        <v>55133</v>
      </c>
      <c r="E26" s="37">
        <v>2064</v>
      </c>
      <c r="F26" s="37">
        <v>955</v>
      </c>
      <c r="G26" s="37">
        <v>10641</v>
      </c>
      <c r="H26" s="37">
        <v>13660</v>
      </c>
      <c r="I26" s="37">
        <v>252</v>
      </c>
      <c r="J26" s="14">
        <f t="shared" si="0"/>
        <v>0.24776449676237461</v>
      </c>
      <c r="K26" s="14">
        <f t="shared" si="1"/>
        <v>0.19300600366386739</v>
      </c>
      <c r="L26" s="14"/>
      <c r="M26" s="18">
        <f>VLOOKUP(C26,'FHA shares'!A$10:G$178, 2, FALSE)</f>
        <v>53402</v>
      </c>
      <c r="N26" s="18">
        <f>VLOOKUP(C26,'FHA shares'!A$10:G$178, 3, FALSE)</f>
        <v>8228</v>
      </c>
      <c r="O26" s="14">
        <f>VLOOKUP(C26,'FHA shares'!A$10:G$178, 4, FALSE)</f>
        <v>0.15407660000000001</v>
      </c>
      <c r="P26" s="18">
        <f>VLOOKUP(C26,'FHA shares'!A$10:G$178, 5, FALSE)</f>
        <v>25537.72</v>
      </c>
      <c r="Q26" s="18">
        <f>VLOOKUP(C26,'FHA shares'!A$10:G$178, 6, FALSE)</f>
        <v>3105</v>
      </c>
      <c r="R26" s="14">
        <f>VLOOKUP(C26,'FHA shares'!A$10:G$178, 7, FALSE)</f>
        <v>0.1215849</v>
      </c>
      <c r="S26" s="10" t="str">
        <f t="shared" si="2"/>
        <v>Yes</v>
      </c>
    </row>
    <row r="27" spans="1:19" x14ac:dyDescent="0.4">
      <c r="A27" s="8"/>
      <c r="B27" s="7" t="s">
        <v>33</v>
      </c>
      <c r="C27">
        <v>26900</v>
      </c>
      <c r="D27" s="37">
        <v>82313</v>
      </c>
      <c r="E27" s="37">
        <v>3186</v>
      </c>
      <c r="F27" s="37">
        <v>1261</v>
      </c>
      <c r="G27" s="37">
        <v>9012</v>
      </c>
      <c r="H27" s="37">
        <v>13459</v>
      </c>
      <c r="I27" s="37">
        <v>187</v>
      </c>
      <c r="J27" s="14">
        <f t="shared" si="0"/>
        <v>0.16351001664378653</v>
      </c>
      <c r="K27" s="14">
        <f t="shared" si="1"/>
        <v>0.10948452856778394</v>
      </c>
      <c r="L27" s="14"/>
      <c r="M27" s="18">
        <f>VLOOKUP(C27,'FHA shares'!A$10:G$178, 2, FALSE)</f>
        <v>63980</v>
      </c>
      <c r="N27" s="18">
        <f>VLOOKUP(C27,'FHA shares'!A$10:G$178, 3, FALSE)</f>
        <v>11497</v>
      </c>
      <c r="O27" s="14">
        <f>VLOOKUP(C27,'FHA shares'!A$10:G$178, 4, FALSE)</f>
        <v>0.17969679999999999</v>
      </c>
      <c r="P27" s="18">
        <f>VLOOKUP(C27,'FHA shares'!A$10:G$178, 5, FALSE)</f>
        <v>14144.09</v>
      </c>
      <c r="Q27" s="18">
        <f>VLOOKUP(C27,'FHA shares'!A$10:G$178, 6, FALSE)</f>
        <v>2086.9749999999999</v>
      </c>
      <c r="R27" s="14">
        <f>VLOOKUP(C27,'FHA shares'!A$10:G$178, 7, FALSE)</f>
        <v>0.14755099999999999</v>
      </c>
      <c r="S27" s="10" t="str">
        <f t="shared" si="2"/>
        <v>Yes</v>
      </c>
    </row>
    <row r="28" spans="1:19" x14ac:dyDescent="0.4">
      <c r="A28" s="8"/>
      <c r="B28" s="7" t="s">
        <v>29</v>
      </c>
      <c r="C28">
        <v>29820</v>
      </c>
      <c r="D28" s="37">
        <v>69671</v>
      </c>
      <c r="E28" s="37">
        <v>2049</v>
      </c>
      <c r="F28" s="37">
        <v>1118</v>
      </c>
      <c r="G28" s="37">
        <v>10256</v>
      </c>
      <c r="H28" s="37">
        <v>13423</v>
      </c>
      <c r="I28" s="37">
        <v>73</v>
      </c>
      <c r="J28" s="14">
        <f t="shared" si="0"/>
        <v>0.19266265734667221</v>
      </c>
      <c r="K28" s="14">
        <f t="shared" si="1"/>
        <v>0.14720615464109887</v>
      </c>
      <c r="L28" s="14"/>
      <c r="M28" s="18">
        <f>VLOOKUP(C28,'FHA shares'!A$10:G$178, 2, FALSE)</f>
        <v>77717</v>
      </c>
      <c r="N28" s="18">
        <f>VLOOKUP(C28,'FHA shares'!A$10:G$178, 3, FALSE)</f>
        <v>13145</v>
      </c>
      <c r="O28" s="14">
        <f>VLOOKUP(C28,'FHA shares'!A$10:G$178, 4, FALSE)</f>
        <v>0.16913929999999999</v>
      </c>
      <c r="P28" s="18">
        <f>VLOOKUP(C28,'FHA shares'!A$10:G$178, 5, FALSE)</f>
        <v>23938.41</v>
      </c>
      <c r="Q28" s="18">
        <f>VLOOKUP(C28,'FHA shares'!A$10:G$178, 6, FALSE)</f>
        <v>3209.915</v>
      </c>
      <c r="R28" s="14">
        <f>VLOOKUP(C28,'FHA shares'!A$10:G$178, 7, FALSE)</f>
        <v>0.1340905</v>
      </c>
      <c r="S28" s="10" t="str">
        <f t="shared" si="2"/>
        <v>Yes</v>
      </c>
    </row>
    <row r="29" spans="1:19" x14ac:dyDescent="0.4">
      <c r="A29" s="8"/>
      <c r="B29" s="7" t="s">
        <v>32</v>
      </c>
      <c r="C29">
        <v>16740</v>
      </c>
      <c r="D29" s="37">
        <v>74024</v>
      </c>
      <c r="E29" s="37">
        <v>3021</v>
      </c>
      <c r="F29" s="37">
        <v>1227</v>
      </c>
      <c r="G29" s="37">
        <v>8847</v>
      </c>
      <c r="H29" s="37">
        <v>13095</v>
      </c>
      <c r="I29" s="37">
        <v>52</v>
      </c>
      <c r="J29" s="14">
        <f t="shared" si="0"/>
        <v>0.17690208581000758</v>
      </c>
      <c r="K29" s="14">
        <f t="shared" si="1"/>
        <v>0.11951529233762023</v>
      </c>
      <c r="L29" s="14"/>
      <c r="M29" s="18">
        <f>VLOOKUP(C29,'FHA shares'!A$10:G$178, 2, FALSE)</f>
        <v>83810</v>
      </c>
      <c r="N29" s="18">
        <f>VLOOKUP(C29,'FHA shares'!A$10:G$178, 3, FALSE)</f>
        <v>11509</v>
      </c>
      <c r="O29" s="14">
        <f>VLOOKUP(C29,'FHA shares'!A$10:G$178, 4, FALSE)</f>
        <v>0.13732249999999999</v>
      </c>
      <c r="P29" s="18">
        <f>VLOOKUP(C29,'FHA shares'!A$10:G$178, 5, FALSE)</f>
        <v>24234.86</v>
      </c>
      <c r="Q29" s="18">
        <f>VLOOKUP(C29,'FHA shares'!A$10:G$178, 6, FALSE)</f>
        <v>2376.0749999999998</v>
      </c>
      <c r="R29" s="14">
        <f>VLOOKUP(C29,'FHA shares'!A$10:G$178, 7, FALSE)</f>
        <v>9.8043699999999998E-2</v>
      </c>
      <c r="S29" s="10" t="str">
        <f t="shared" si="2"/>
        <v>Yes</v>
      </c>
    </row>
    <row r="30" spans="1:19" x14ac:dyDescent="0.4">
      <c r="A30" s="8" t="s">
        <v>187</v>
      </c>
      <c r="B30" s="7" t="s">
        <v>31</v>
      </c>
      <c r="C30">
        <v>35084</v>
      </c>
      <c r="D30" s="37">
        <v>52328</v>
      </c>
      <c r="E30" s="37">
        <v>2026</v>
      </c>
      <c r="F30" s="37">
        <v>899</v>
      </c>
      <c r="G30" s="37">
        <v>9355</v>
      </c>
      <c r="H30" s="37">
        <v>12280</v>
      </c>
      <c r="I30" s="37">
        <v>144</v>
      </c>
      <c r="J30" s="14">
        <f t="shared" si="0"/>
        <v>0.23467359730927992</v>
      </c>
      <c r="K30" s="14">
        <f t="shared" si="1"/>
        <v>0.17877618101207765</v>
      </c>
      <c r="L30" s="14"/>
      <c r="M30" s="18">
        <f>VLOOKUP(C30,'FHA shares'!A$10:G$178, 2, FALSE)</f>
        <v>44340</v>
      </c>
      <c r="N30" s="18">
        <f>VLOOKUP(C30,'FHA shares'!A$10:G$178, 3, FALSE)</f>
        <v>8071</v>
      </c>
      <c r="O30" s="14">
        <f>VLOOKUP(C30,'FHA shares'!A$10:G$178, 4, FALSE)</f>
        <v>0.1820253</v>
      </c>
      <c r="P30" s="18">
        <f>VLOOKUP(C30,'FHA shares'!A$10:G$178, 5, FALSE)</f>
        <v>18008.11</v>
      </c>
      <c r="Q30" s="18">
        <f>VLOOKUP(C30,'FHA shares'!A$10:G$178, 6, FALSE)</f>
        <v>2501.7150000000001</v>
      </c>
      <c r="R30" s="14">
        <f>VLOOKUP(C30,'FHA shares'!A$10:G$178, 7, FALSE)</f>
        <v>0.13892160000000001</v>
      </c>
      <c r="S30" s="10" t="str">
        <f t="shared" si="2"/>
        <v>Yes</v>
      </c>
    </row>
    <row r="31" spans="1:19" x14ac:dyDescent="0.4">
      <c r="A31" s="8" t="s">
        <v>189</v>
      </c>
      <c r="B31" s="7" t="s">
        <v>35</v>
      </c>
      <c r="C31">
        <v>15804</v>
      </c>
      <c r="D31" s="37">
        <v>57913</v>
      </c>
      <c r="E31" s="37">
        <v>2474</v>
      </c>
      <c r="F31" s="37">
        <v>1020</v>
      </c>
      <c r="G31" s="37">
        <v>8624</v>
      </c>
      <c r="H31" s="37">
        <v>12118</v>
      </c>
      <c r="I31" s="37">
        <v>180</v>
      </c>
      <c r="J31" s="14">
        <f t="shared" si="0"/>
        <v>0.20924490183551189</v>
      </c>
      <c r="K31" s="14">
        <f t="shared" si="1"/>
        <v>0.14891302470947801</v>
      </c>
      <c r="L31" s="14"/>
      <c r="M31" s="18">
        <f>VLOOKUP(C31,'FHA shares'!A$10:G$178, 2, FALSE)</f>
        <v>27074</v>
      </c>
      <c r="N31" s="18">
        <f>VLOOKUP(C31,'FHA shares'!A$10:G$178, 3, FALSE)</f>
        <v>7058</v>
      </c>
      <c r="O31" s="14">
        <f>VLOOKUP(C31,'FHA shares'!A$10:G$178, 4, FALSE)</f>
        <v>0.26069290000000001</v>
      </c>
      <c r="P31" s="18">
        <f>VLOOKUP(C31,'FHA shares'!A$10:G$178, 5, FALSE)</f>
        <v>6469.14</v>
      </c>
      <c r="Q31" s="18">
        <f>VLOOKUP(C31,'FHA shares'!A$10:G$178, 6, FALSE)</f>
        <v>1450.59</v>
      </c>
      <c r="R31" s="14">
        <f>VLOOKUP(C31,'FHA shares'!A$10:G$178, 7, FALSE)</f>
        <v>0.2242323</v>
      </c>
      <c r="S31" s="10" t="str">
        <f t="shared" si="2"/>
        <v>Yes</v>
      </c>
    </row>
    <row r="32" spans="1:19" x14ac:dyDescent="0.4">
      <c r="A32" s="8"/>
      <c r="B32" s="7" t="s">
        <v>37</v>
      </c>
      <c r="C32">
        <v>17460</v>
      </c>
      <c r="D32" s="37">
        <v>67840</v>
      </c>
      <c r="E32" s="37">
        <v>2423</v>
      </c>
      <c r="F32" s="37">
        <v>1004</v>
      </c>
      <c r="G32" s="37">
        <v>8133</v>
      </c>
      <c r="H32" s="37">
        <v>11560</v>
      </c>
      <c r="I32" s="37">
        <v>275</v>
      </c>
      <c r="J32" s="14">
        <f t="shared" si="0"/>
        <v>0.17040094339622641</v>
      </c>
      <c r="K32" s="14">
        <f t="shared" si="1"/>
        <v>0.11988502358490566</v>
      </c>
      <c r="L32" s="14"/>
      <c r="M32" s="18">
        <f>VLOOKUP(C32,'FHA shares'!A$10:G$178, 2, FALSE)</f>
        <v>45448</v>
      </c>
      <c r="N32" s="18">
        <f>VLOOKUP(C32,'FHA shares'!A$10:G$178, 3, FALSE)</f>
        <v>8046</v>
      </c>
      <c r="O32" s="14">
        <f>VLOOKUP(C32,'FHA shares'!A$10:G$178, 4, FALSE)</f>
        <v>0.17703749999999999</v>
      </c>
      <c r="P32" s="18">
        <f>VLOOKUP(C32,'FHA shares'!A$10:G$178, 5, FALSE)</f>
        <v>8829.41</v>
      </c>
      <c r="Q32" s="18">
        <f>VLOOKUP(C32,'FHA shares'!A$10:G$178, 6, FALSE)</f>
        <v>1185.68</v>
      </c>
      <c r="R32" s="14">
        <f>VLOOKUP(C32,'FHA shares'!A$10:G$178, 7, FALSE)</f>
        <v>0.13428760000000001</v>
      </c>
      <c r="S32" s="10" t="str">
        <f t="shared" si="2"/>
        <v>Yes</v>
      </c>
    </row>
    <row r="33" spans="1:19" x14ac:dyDescent="0.4">
      <c r="A33" s="8"/>
      <c r="B33" s="7" t="s">
        <v>38</v>
      </c>
      <c r="C33">
        <v>19740</v>
      </c>
      <c r="D33" s="37">
        <v>67817</v>
      </c>
      <c r="E33" s="37">
        <v>2262</v>
      </c>
      <c r="F33" s="37">
        <v>985</v>
      </c>
      <c r="G33" s="37">
        <v>8066</v>
      </c>
      <c r="H33" s="37">
        <v>11313</v>
      </c>
      <c r="I33" s="37">
        <v>19</v>
      </c>
      <c r="J33" s="14">
        <f t="shared" si="0"/>
        <v>0.166816579913591</v>
      </c>
      <c r="K33" s="14">
        <f t="shared" si="1"/>
        <v>0.11893772947785954</v>
      </c>
      <c r="L33" s="14"/>
      <c r="M33" s="18">
        <f>VLOOKUP(C33,'FHA shares'!A$10:G$178, 2, FALSE)</f>
        <v>136008</v>
      </c>
      <c r="N33" s="18">
        <f>VLOOKUP(C33,'FHA shares'!A$10:G$178, 3, FALSE)</f>
        <v>18943</v>
      </c>
      <c r="O33" s="14">
        <f>VLOOKUP(C33,'FHA shares'!A$10:G$178, 4, FALSE)</f>
        <v>0.1392786</v>
      </c>
      <c r="P33" s="18">
        <f>VLOOKUP(C33,'FHA shares'!A$10:G$178, 5, FALSE)</f>
        <v>52950.35</v>
      </c>
      <c r="Q33" s="18">
        <f>VLOOKUP(C33,'FHA shares'!A$10:G$178, 6, FALSE)</f>
        <v>6335.0349999999999</v>
      </c>
      <c r="R33" s="14">
        <f>VLOOKUP(C33,'FHA shares'!A$10:G$178, 7, FALSE)</f>
        <v>0.119641</v>
      </c>
      <c r="S33" s="10" t="str">
        <f t="shared" si="2"/>
        <v>Yes</v>
      </c>
    </row>
    <row r="34" spans="1:19" x14ac:dyDescent="0.4">
      <c r="A34" s="8"/>
      <c r="B34" s="7" t="s">
        <v>39</v>
      </c>
      <c r="C34">
        <v>17140</v>
      </c>
      <c r="D34" s="37">
        <v>70863</v>
      </c>
      <c r="E34" s="37">
        <v>2627</v>
      </c>
      <c r="F34" s="37">
        <v>1007</v>
      </c>
      <c r="G34" s="37">
        <v>7373</v>
      </c>
      <c r="H34" s="37">
        <v>11007</v>
      </c>
      <c r="I34" s="37">
        <v>202</v>
      </c>
      <c r="J34" s="14">
        <f t="shared" si="0"/>
        <v>0.15532788620295498</v>
      </c>
      <c r="K34" s="14">
        <f t="shared" si="1"/>
        <v>0.10404583492090372</v>
      </c>
      <c r="L34" s="14"/>
      <c r="M34" s="18">
        <f>VLOOKUP(C34,'FHA shares'!A$10:G$178, 2, FALSE)</f>
        <v>59753</v>
      </c>
      <c r="N34" s="18">
        <f>VLOOKUP(C34,'FHA shares'!A$10:G$178, 3, FALSE)</f>
        <v>9263</v>
      </c>
      <c r="O34" s="14">
        <f>VLOOKUP(C34,'FHA shares'!A$10:G$178, 4, FALSE)</f>
        <v>0.15502150000000001</v>
      </c>
      <c r="P34" s="18">
        <f>VLOOKUP(C34,'FHA shares'!A$10:G$178, 5, FALSE)</f>
        <v>13051.82</v>
      </c>
      <c r="Q34" s="18">
        <f>VLOOKUP(C34,'FHA shares'!A$10:G$178, 6, FALSE)</f>
        <v>1515.825</v>
      </c>
      <c r="R34" s="14">
        <f>VLOOKUP(C34,'FHA shares'!A$10:G$178, 7, FALSE)</f>
        <v>0.11613900000000001</v>
      </c>
      <c r="S34" s="10" t="str">
        <f t="shared" si="2"/>
        <v>Yes</v>
      </c>
    </row>
    <row r="35" spans="1:19" x14ac:dyDescent="0.4">
      <c r="A35" s="8" t="s">
        <v>190</v>
      </c>
      <c r="B35" s="7" t="s">
        <v>36</v>
      </c>
      <c r="C35">
        <v>22744</v>
      </c>
      <c r="D35" s="37">
        <v>48512</v>
      </c>
      <c r="E35" s="37">
        <v>1895</v>
      </c>
      <c r="F35" s="37">
        <v>884</v>
      </c>
      <c r="G35" s="37">
        <v>8226</v>
      </c>
      <c r="H35" s="37">
        <v>11005</v>
      </c>
      <c r="I35" s="37">
        <v>86</v>
      </c>
      <c r="J35" s="14">
        <f t="shared" si="0"/>
        <v>0.22685108839050133</v>
      </c>
      <c r="K35" s="14">
        <f t="shared" si="1"/>
        <v>0.16956629287598945</v>
      </c>
      <c r="L35" s="14"/>
      <c r="M35" s="18">
        <f>VLOOKUP(C35,'FHA shares'!A$10:G$178, 2, FALSE)</f>
        <v>40282</v>
      </c>
      <c r="N35" s="18">
        <f>VLOOKUP(C35,'FHA shares'!A$10:G$178, 3, FALSE)</f>
        <v>7837</v>
      </c>
      <c r="O35" s="14">
        <f>VLOOKUP(C35,'FHA shares'!A$10:G$178, 4, FALSE)</f>
        <v>0.19455339999999999</v>
      </c>
      <c r="P35" s="18">
        <f>VLOOKUP(C35,'FHA shares'!A$10:G$178, 5, FALSE)</f>
        <v>13499.43</v>
      </c>
      <c r="Q35" s="18">
        <f>VLOOKUP(C35,'FHA shares'!A$10:G$178, 6, FALSE)</f>
        <v>2079.2649999999999</v>
      </c>
      <c r="R35" s="14">
        <f>VLOOKUP(C35,'FHA shares'!A$10:G$178, 7, FALSE)</f>
        <v>0.1540261</v>
      </c>
      <c r="S35" s="10" t="str">
        <f t="shared" si="2"/>
        <v>Yes</v>
      </c>
    </row>
    <row r="36" spans="1:19" x14ac:dyDescent="0.4">
      <c r="A36" s="8" t="s">
        <v>190</v>
      </c>
      <c r="B36" s="7" t="s">
        <v>34</v>
      </c>
      <c r="C36">
        <v>33124</v>
      </c>
      <c r="D36" s="37">
        <v>54544</v>
      </c>
      <c r="E36" s="37">
        <v>1865</v>
      </c>
      <c r="F36" s="37">
        <v>802</v>
      </c>
      <c r="G36" s="37">
        <v>8098</v>
      </c>
      <c r="H36" s="37">
        <v>10765</v>
      </c>
      <c r="I36" s="37">
        <v>91</v>
      </c>
      <c r="J36" s="14">
        <f t="shared" si="0"/>
        <v>0.19736359636256967</v>
      </c>
      <c r="K36" s="14">
        <f t="shared" si="1"/>
        <v>0.1484672924611323</v>
      </c>
      <c r="L36" s="14"/>
      <c r="M36" s="18">
        <f>VLOOKUP(C36,'FHA shares'!A$10:G$178, 2, FALSE)</f>
        <v>39274</v>
      </c>
      <c r="N36" s="18">
        <f>VLOOKUP(C36,'FHA shares'!A$10:G$178, 3, FALSE)</f>
        <v>7854</v>
      </c>
      <c r="O36" s="14">
        <f>VLOOKUP(C36,'FHA shares'!A$10:G$178, 4, FALSE)</f>
        <v>0.19997960000000001</v>
      </c>
      <c r="P36" s="18">
        <f>VLOOKUP(C36,'FHA shares'!A$10:G$178, 5, FALSE)</f>
        <v>15176.04</v>
      </c>
      <c r="Q36" s="18">
        <f>VLOOKUP(C36,'FHA shares'!A$10:G$178, 6, FALSE)</f>
        <v>2201.46</v>
      </c>
      <c r="R36" s="14">
        <f>VLOOKUP(C36,'FHA shares'!A$10:G$178, 7, FALSE)</f>
        <v>0.14506160000000001</v>
      </c>
      <c r="S36" s="10" t="str">
        <f t="shared" si="2"/>
        <v>Yes</v>
      </c>
    </row>
    <row r="37" spans="1:19" x14ac:dyDescent="0.4">
      <c r="A37" s="8"/>
      <c r="B37" s="7" t="s">
        <v>42</v>
      </c>
      <c r="C37">
        <v>28140</v>
      </c>
      <c r="D37" s="37">
        <v>67387</v>
      </c>
      <c r="E37" s="37">
        <v>2583</v>
      </c>
      <c r="F37" s="37">
        <v>999</v>
      </c>
      <c r="G37" s="37">
        <v>6823</v>
      </c>
      <c r="H37" s="37">
        <v>10405</v>
      </c>
      <c r="I37" s="37">
        <v>88</v>
      </c>
      <c r="J37" s="14">
        <f t="shared" si="0"/>
        <v>0.15440663629483431</v>
      </c>
      <c r="K37" s="14">
        <f t="shared" si="1"/>
        <v>0.10125098312730942</v>
      </c>
      <c r="L37" s="14"/>
      <c r="M37" s="18">
        <f>VLOOKUP(C37,'FHA shares'!A$10:G$178, 2, FALSE)</f>
        <v>61157</v>
      </c>
      <c r="N37" s="18">
        <f>VLOOKUP(C37,'FHA shares'!A$10:G$178, 3, FALSE)</f>
        <v>9359</v>
      </c>
      <c r="O37" s="14">
        <f>VLOOKUP(C37,'FHA shares'!A$10:G$178, 4, FALSE)</f>
        <v>0.15303240000000001</v>
      </c>
      <c r="P37" s="18">
        <f>VLOOKUP(C37,'FHA shares'!A$10:G$178, 5, FALSE)</f>
        <v>14859.68</v>
      </c>
      <c r="Q37" s="18">
        <f>VLOOKUP(C37,'FHA shares'!A$10:G$178, 6, FALSE)</f>
        <v>1735.2850000000001</v>
      </c>
      <c r="R37" s="14">
        <f>VLOOKUP(C37,'FHA shares'!A$10:G$178, 7, FALSE)</f>
        <v>0.1167781</v>
      </c>
      <c r="S37" s="10" t="str">
        <f t="shared" si="2"/>
        <v>Yes</v>
      </c>
    </row>
    <row r="38" spans="1:19" x14ac:dyDescent="0.4">
      <c r="A38" s="8"/>
      <c r="B38" s="7" t="s">
        <v>41</v>
      </c>
      <c r="C38">
        <v>32820</v>
      </c>
      <c r="D38" s="37">
        <v>57187</v>
      </c>
      <c r="E38" s="37">
        <v>2660</v>
      </c>
      <c r="F38" s="37">
        <v>1025</v>
      </c>
      <c r="G38" s="37">
        <v>6707</v>
      </c>
      <c r="H38" s="37">
        <v>10392</v>
      </c>
      <c r="I38" s="37">
        <v>63</v>
      </c>
      <c r="J38" s="14">
        <f t="shared" si="0"/>
        <v>0.18171962159231994</v>
      </c>
      <c r="K38" s="14">
        <f t="shared" si="1"/>
        <v>0.11728189973245667</v>
      </c>
      <c r="L38" s="14"/>
      <c r="M38" s="18">
        <f>VLOOKUP(C38,'FHA shares'!A$10:G$178, 2, FALSE)</f>
        <v>27088</v>
      </c>
      <c r="N38" s="18">
        <f>VLOOKUP(C38,'FHA shares'!A$10:G$178, 3, FALSE)</f>
        <v>5840</v>
      </c>
      <c r="O38" s="14">
        <f>VLOOKUP(C38,'FHA shares'!A$10:G$178, 4, FALSE)</f>
        <v>0.2155936</v>
      </c>
      <c r="P38" s="18">
        <f>VLOOKUP(C38,'FHA shares'!A$10:G$178, 5, FALSE)</f>
        <v>6151.57</v>
      </c>
      <c r="Q38" s="18">
        <f>VLOOKUP(C38,'FHA shares'!A$10:G$178, 6, FALSE)</f>
        <v>1098.94</v>
      </c>
      <c r="R38" s="14">
        <f>VLOOKUP(C38,'FHA shares'!A$10:G$178, 7, FALSE)</f>
        <v>0.17864379999999999</v>
      </c>
      <c r="S38" s="10" t="str">
        <f t="shared" si="2"/>
        <v>Yes</v>
      </c>
    </row>
    <row r="39" spans="1:19" x14ac:dyDescent="0.4">
      <c r="A39" s="8"/>
      <c r="B39" s="7" t="s">
        <v>43</v>
      </c>
      <c r="C39">
        <v>47260</v>
      </c>
      <c r="D39" s="37">
        <v>61535</v>
      </c>
      <c r="E39" s="37">
        <v>2378</v>
      </c>
      <c r="F39" s="37">
        <v>936</v>
      </c>
      <c r="G39" s="37">
        <v>6881</v>
      </c>
      <c r="H39" s="37">
        <v>10195</v>
      </c>
      <c r="I39" s="37">
        <v>55</v>
      </c>
      <c r="J39" s="14">
        <f t="shared" ref="J39:J70" si="4">H39/D39</f>
        <v>0.16567806939140325</v>
      </c>
      <c r="K39" s="14">
        <f t="shared" ref="K39:K70" si="5">G39/D39</f>
        <v>0.111822540017876</v>
      </c>
      <c r="L39" s="14"/>
      <c r="M39" s="18">
        <f>VLOOKUP(C39,'FHA shares'!A$10:G$178, 2, FALSE)</f>
        <v>48960</v>
      </c>
      <c r="N39" s="18">
        <f>VLOOKUP(C39,'FHA shares'!A$10:G$178, 3, FALSE)</f>
        <v>7040</v>
      </c>
      <c r="O39" s="14">
        <f>VLOOKUP(C39,'FHA shares'!A$10:G$178, 4, FALSE)</f>
        <v>0.1437909</v>
      </c>
      <c r="P39" s="18">
        <f>VLOOKUP(C39,'FHA shares'!A$10:G$178, 5, FALSE)</f>
        <v>13818.83</v>
      </c>
      <c r="Q39" s="18">
        <f>VLOOKUP(C39,'FHA shares'!A$10:G$178, 6, FALSE)</f>
        <v>1514.66</v>
      </c>
      <c r="R39" s="14">
        <f>VLOOKUP(C39,'FHA shares'!A$10:G$178, 7, FALSE)</f>
        <v>0.10960839999999999</v>
      </c>
      <c r="S39" s="10" t="str">
        <f t="shared" ref="S39:S70" si="6">IF(AND(OR(J39&gt;16%,K39&gt;10%),AND(O39&gt;12.5%)),"Yes",IF((AND(O39&gt;20%,J39&gt;12%)),"Yes","No"))</f>
        <v>Yes</v>
      </c>
    </row>
    <row r="40" spans="1:19" x14ac:dyDescent="0.4">
      <c r="A40" s="8"/>
      <c r="B40" s="7" t="s">
        <v>44</v>
      </c>
      <c r="C40">
        <v>18140</v>
      </c>
      <c r="D40" s="37">
        <v>62570</v>
      </c>
      <c r="E40" s="37">
        <v>2272</v>
      </c>
      <c r="F40" s="37">
        <v>950</v>
      </c>
      <c r="G40" s="37">
        <v>6860</v>
      </c>
      <c r="H40" s="37">
        <v>10082</v>
      </c>
      <c r="I40" s="37">
        <v>156</v>
      </c>
      <c r="J40" s="14">
        <f t="shared" si="4"/>
        <v>0.16113153268339458</v>
      </c>
      <c r="K40" s="14">
        <f t="shared" si="5"/>
        <v>0.10963720632891162</v>
      </c>
      <c r="L40" s="14"/>
      <c r="M40" s="18">
        <f>VLOOKUP(C40,'FHA shares'!A$10:G$178, 2, FALSE)</f>
        <v>57805</v>
      </c>
      <c r="N40" s="18">
        <f>VLOOKUP(C40,'FHA shares'!A$10:G$178, 3, FALSE)</f>
        <v>7863</v>
      </c>
      <c r="O40" s="14">
        <f>VLOOKUP(C40,'FHA shares'!A$10:G$178, 4, FALSE)</f>
        <v>0.13602629999999999</v>
      </c>
      <c r="P40" s="18">
        <f>VLOOKUP(C40,'FHA shares'!A$10:G$178, 5, FALSE)</f>
        <v>14750.09</v>
      </c>
      <c r="Q40" s="18">
        <f>VLOOKUP(C40,'FHA shares'!A$10:G$178, 6, FALSE)</f>
        <v>1429.2149999999999</v>
      </c>
      <c r="R40" s="14">
        <f>VLOOKUP(C40,'FHA shares'!A$10:G$178, 7, FALSE)</f>
        <v>9.6895300000000004E-2</v>
      </c>
      <c r="S40" s="10" t="str">
        <f t="shared" si="6"/>
        <v>Yes</v>
      </c>
    </row>
    <row r="41" spans="1:19" x14ac:dyDescent="0.4">
      <c r="A41" s="8" t="s">
        <v>191</v>
      </c>
      <c r="B41" s="7" t="s">
        <v>40</v>
      </c>
      <c r="C41">
        <v>47664</v>
      </c>
      <c r="D41" s="37">
        <v>62084</v>
      </c>
      <c r="E41" s="37">
        <v>2363</v>
      </c>
      <c r="F41" s="37">
        <v>960</v>
      </c>
      <c r="G41" s="37">
        <v>6652</v>
      </c>
      <c r="H41" s="37">
        <v>9975</v>
      </c>
      <c r="I41" s="37">
        <v>50</v>
      </c>
      <c r="J41" s="14">
        <f t="shared" si="4"/>
        <v>0.16066941563043619</v>
      </c>
      <c r="K41" s="14">
        <f t="shared" si="5"/>
        <v>0.10714515817279814</v>
      </c>
      <c r="L41" s="14"/>
      <c r="M41" s="18">
        <f>VLOOKUP(C41,'FHA shares'!A$10:G$178, 2, FALSE)</f>
        <v>82438</v>
      </c>
      <c r="N41" s="18">
        <f>VLOOKUP(C41,'FHA shares'!A$10:G$178, 3, FALSE)</f>
        <v>9664</v>
      </c>
      <c r="O41" s="14">
        <f>VLOOKUP(C41,'FHA shares'!A$10:G$178, 4, FALSE)</f>
        <v>0.1172275</v>
      </c>
      <c r="P41" s="18">
        <f>VLOOKUP(C41,'FHA shares'!A$10:G$178, 5, FALSE)</f>
        <v>19328.64</v>
      </c>
      <c r="Q41" s="18">
        <f>VLOOKUP(C41,'FHA shares'!A$10:G$178, 6, FALSE)</f>
        <v>1788.8</v>
      </c>
      <c r="R41" s="14">
        <f>VLOOKUP(C41,'FHA shares'!A$10:G$178, 7, FALSE)</f>
        <v>9.2546600000000007E-2</v>
      </c>
      <c r="S41" s="10" t="str">
        <f t="shared" si="6"/>
        <v>No</v>
      </c>
    </row>
    <row r="42" spans="1:19" x14ac:dyDescent="0.4">
      <c r="A42" s="8"/>
      <c r="B42" s="7" t="s">
        <v>46</v>
      </c>
      <c r="C42">
        <v>34980</v>
      </c>
      <c r="D42" s="37">
        <v>63690</v>
      </c>
      <c r="E42" s="37">
        <v>2630</v>
      </c>
      <c r="F42" s="37">
        <v>969</v>
      </c>
      <c r="G42" s="37">
        <v>6357</v>
      </c>
      <c r="H42" s="37">
        <v>9956</v>
      </c>
      <c r="I42" s="37">
        <v>25</v>
      </c>
      <c r="J42" s="14">
        <f t="shared" si="4"/>
        <v>0.156319673418119</v>
      </c>
      <c r="K42" s="14">
        <f t="shared" si="5"/>
        <v>9.9811587376354219E-2</v>
      </c>
      <c r="L42" s="14"/>
      <c r="M42" s="18">
        <f>VLOOKUP(C42,'FHA shares'!A$10:G$178, 2, FALSE)</f>
        <v>67760</v>
      </c>
      <c r="N42" s="18">
        <f>VLOOKUP(C42,'FHA shares'!A$10:G$178, 3, FALSE)</f>
        <v>11317</v>
      </c>
      <c r="O42" s="14">
        <f>VLOOKUP(C42,'FHA shares'!A$10:G$178, 4, FALSE)</f>
        <v>0.16701589999999999</v>
      </c>
      <c r="P42" s="18">
        <f>VLOOKUP(C42,'FHA shares'!A$10:G$178, 5, FALSE)</f>
        <v>21315.24</v>
      </c>
      <c r="Q42" s="18">
        <f>VLOOKUP(C42,'FHA shares'!A$10:G$178, 6, FALSE)</f>
        <v>2812.105</v>
      </c>
      <c r="R42" s="14">
        <f>VLOOKUP(C42,'FHA shares'!A$10:G$178, 7, FALSE)</f>
        <v>0.1319293</v>
      </c>
      <c r="S42" s="10" t="str">
        <f t="shared" si="6"/>
        <v>No</v>
      </c>
    </row>
    <row r="43" spans="1:19" x14ac:dyDescent="0.4">
      <c r="A43" s="8"/>
      <c r="B43" s="7" t="s">
        <v>45</v>
      </c>
      <c r="C43">
        <v>38300</v>
      </c>
      <c r="D43" s="37">
        <v>66561</v>
      </c>
      <c r="E43" s="37">
        <v>2464</v>
      </c>
      <c r="F43" s="37">
        <v>933</v>
      </c>
      <c r="G43" s="37">
        <v>6396</v>
      </c>
      <c r="H43" s="37">
        <v>9793</v>
      </c>
      <c r="I43" s="37">
        <v>170</v>
      </c>
      <c r="J43" s="14">
        <f t="shared" si="4"/>
        <v>0.14712819819413772</v>
      </c>
      <c r="K43" s="14">
        <f t="shared" si="5"/>
        <v>9.6092306305494202E-2</v>
      </c>
      <c r="L43" s="14"/>
      <c r="M43" s="18">
        <f>VLOOKUP(C43,'FHA shares'!A$10:G$178, 2, FALSE)</f>
        <v>47096</v>
      </c>
      <c r="N43" s="18">
        <f>VLOOKUP(C43,'FHA shares'!A$10:G$178, 3, FALSE)</f>
        <v>7017</v>
      </c>
      <c r="O43" s="14">
        <f>VLOOKUP(C43,'FHA shares'!A$10:G$178, 4, FALSE)</f>
        <v>0.1489936</v>
      </c>
      <c r="P43" s="18">
        <f>VLOOKUP(C43,'FHA shares'!A$10:G$178, 5, FALSE)</f>
        <v>9728.09</v>
      </c>
      <c r="Q43" s="18">
        <f>VLOOKUP(C43,'FHA shares'!A$10:G$178, 6, FALSE)</f>
        <v>1049.7049999999999</v>
      </c>
      <c r="R43" s="14">
        <f>VLOOKUP(C43,'FHA shares'!A$10:G$178, 7, FALSE)</f>
        <v>0.1079045</v>
      </c>
      <c r="S43" s="10" t="str">
        <f t="shared" si="6"/>
        <v>No</v>
      </c>
    </row>
    <row r="44" spans="1:19" x14ac:dyDescent="0.4">
      <c r="A44" s="8"/>
      <c r="B44" s="7" t="s">
        <v>47</v>
      </c>
      <c r="C44">
        <v>12420</v>
      </c>
      <c r="D44" s="37">
        <v>52346</v>
      </c>
      <c r="E44" s="37">
        <v>2005</v>
      </c>
      <c r="F44" s="37">
        <v>849</v>
      </c>
      <c r="G44" s="37">
        <v>5982</v>
      </c>
      <c r="H44" s="37">
        <v>8836</v>
      </c>
      <c r="I44" s="37">
        <v>11</v>
      </c>
      <c r="J44" s="14">
        <f t="shared" si="4"/>
        <v>0.16879990830244909</v>
      </c>
      <c r="K44" s="14">
        <f t="shared" si="5"/>
        <v>0.11427807282313834</v>
      </c>
      <c r="L44" s="14"/>
      <c r="M44" s="18">
        <f>VLOOKUP(C44,'FHA shares'!A$10:G$178, 2, FALSE)</f>
        <v>64591</v>
      </c>
      <c r="N44" s="18">
        <f>VLOOKUP(C44,'FHA shares'!A$10:G$178, 3, FALSE)</f>
        <v>6870</v>
      </c>
      <c r="O44" s="14">
        <f>VLOOKUP(C44,'FHA shares'!A$10:G$178, 4, FALSE)</f>
        <v>0.1063616</v>
      </c>
      <c r="P44" s="18">
        <f>VLOOKUP(C44,'FHA shares'!A$10:G$178, 5, FALSE)</f>
        <v>22248.55</v>
      </c>
      <c r="Q44" s="18">
        <f>VLOOKUP(C44,'FHA shares'!A$10:G$178, 6, FALSE)</f>
        <v>1714.85</v>
      </c>
      <c r="R44" s="14">
        <f>VLOOKUP(C44,'FHA shares'!A$10:G$178, 7, FALSE)</f>
        <v>7.7076900000000004E-2</v>
      </c>
      <c r="S44" s="10" t="str">
        <f t="shared" si="6"/>
        <v>No</v>
      </c>
    </row>
    <row r="45" spans="1:19" x14ac:dyDescent="0.4">
      <c r="A45" s="8"/>
      <c r="B45" s="7" t="s">
        <v>50</v>
      </c>
      <c r="C45">
        <v>36420</v>
      </c>
      <c r="D45" s="37">
        <v>52453</v>
      </c>
      <c r="E45" s="37">
        <v>2037</v>
      </c>
      <c r="F45" s="37">
        <v>742</v>
      </c>
      <c r="G45" s="37">
        <v>6033</v>
      </c>
      <c r="H45" s="37">
        <v>8812</v>
      </c>
      <c r="I45" s="37">
        <v>98</v>
      </c>
      <c r="J45" s="14">
        <f t="shared" si="4"/>
        <v>0.16799801727260597</v>
      </c>
      <c r="K45" s="14">
        <f t="shared" si="5"/>
        <v>0.11501725354126552</v>
      </c>
      <c r="L45" s="14"/>
      <c r="M45" s="18">
        <f>VLOOKUP(C45,'FHA shares'!A$10:G$178, 2, FALSE)</f>
        <v>32310</v>
      </c>
      <c r="N45" s="18">
        <f>VLOOKUP(C45,'FHA shares'!A$10:G$178, 3, FALSE)</f>
        <v>6013</v>
      </c>
      <c r="O45" s="14">
        <f>VLOOKUP(C45,'FHA shares'!A$10:G$178, 4, FALSE)</f>
        <v>0.1861034</v>
      </c>
      <c r="P45" s="18">
        <f>VLOOKUP(C45,'FHA shares'!A$10:G$178, 5, FALSE)</f>
        <v>6728.62</v>
      </c>
      <c r="Q45" s="18">
        <f>VLOOKUP(C45,'FHA shares'!A$10:G$178, 6, FALSE)</f>
        <v>977.005</v>
      </c>
      <c r="R45" s="14">
        <f>VLOOKUP(C45,'FHA shares'!A$10:G$178, 7, FALSE)</f>
        <v>0.14520140000000001</v>
      </c>
      <c r="S45" s="10" t="str">
        <f t="shared" si="6"/>
        <v>Yes</v>
      </c>
    </row>
    <row r="46" spans="1:19" x14ac:dyDescent="0.4">
      <c r="A46" s="8"/>
      <c r="B46" s="7" t="s">
        <v>49</v>
      </c>
      <c r="C46">
        <v>35380</v>
      </c>
      <c r="D46" s="37">
        <v>37151</v>
      </c>
      <c r="E46" s="37">
        <v>1854</v>
      </c>
      <c r="F46" s="37">
        <v>780</v>
      </c>
      <c r="G46" s="37">
        <v>6016</v>
      </c>
      <c r="H46" s="37">
        <v>8650</v>
      </c>
      <c r="I46" s="37">
        <v>43</v>
      </c>
      <c r="J46" s="14">
        <f t="shared" si="4"/>
        <v>0.23283357110172001</v>
      </c>
      <c r="K46" s="14">
        <f t="shared" si="5"/>
        <v>0.16193372991305752</v>
      </c>
      <c r="L46" s="14"/>
      <c r="M46" s="18">
        <f>VLOOKUP(C46,'FHA shares'!A$10:G$178, 2, FALSE)</f>
        <v>24663</v>
      </c>
      <c r="N46" s="18">
        <f>VLOOKUP(C46,'FHA shares'!A$10:G$178, 3, FALSE)</f>
        <v>4225</v>
      </c>
      <c r="O46" s="14">
        <f>VLOOKUP(C46,'FHA shares'!A$10:G$178, 4, FALSE)</f>
        <v>0.17130919999999999</v>
      </c>
      <c r="P46" s="18">
        <f>VLOOKUP(C46,'FHA shares'!A$10:G$178, 5, FALSE)</f>
        <v>6381.7049999999999</v>
      </c>
      <c r="Q46" s="18">
        <f>VLOOKUP(C46,'FHA shares'!A$10:G$178, 6, FALSE)</f>
        <v>781.71500000000003</v>
      </c>
      <c r="R46" s="14">
        <f>VLOOKUP(C46,'FHA shares'!A$10:G$178, 7, FALSE)</f>
        <v>0.12249309999999999</v>
      </c>
      <c r="S46" s="10" t="str">
        <f t="shared" si="6"/>
        <v>Yes</v>
      </c>
    </row>
    <row r="47" spans="1:19" x14ac:dyDescent="0.4">
      <c r="A47" s="8"/>
      <c r="B47" s="7" t="s">
        <v>48</v>
      </c>
      <c r="C47">
        <v>27260</v>
      </c>
      <c r="D47" s="37">
        <v>48938</v>
      </c>
      <c r="E47" s="37">
        <v>1803</v>
      </c>
      <c r="F47" s="37">
        <v>717</v>
      </c>
      <c r="G47" s="37">
        <v>5988</v>
      </c>
      <c r="H47" s="37">
        <v>8508</v>
      </c>
      <c r="I47" s="37">
        <v>105</v>
      </c>
      <c r="J47" s="14">
        <f t="shared" si="4"/>
        <v>0.17385262985818792</v>
      </c>
      <c r="K47" s="14">
        <f t="shared" si="5"/>
        <v>0.12235890310188402</v>
      </c>
      <c r="L47" s="14"/>
      <c r="M47" s="18">
        <f>VLOOKUP(C47,'FHA shares'!A$10:G$178, 2, FALSE)</f>
        <v>46810</v>
      </c>
      <c r="N47" s="18">
        <f>VLOOKUP(C47,'FHA shares'!A$10:G$178, 3, FALSE)</f>
        <v>7549</v>
      </c>
      <c r="O47" s="14">
        <f>VLOOKUP(C47,'FHA shares'!A$10:G$178, 4, FALSE)</f>
        <v>0.161269</v>
      </c>
      <c r="P47" s="18">
        <f>VLOOKUP(C47,'FHA shares'!A$10:G$178, 5, FALSE)</f>
        <v>12237.25</v>
      </c>
      <c r="Q47" s="18">
        <f>VLOOKUP(C47,'FHA shares'!A$10:G$178, 6, FALSE)</f>
        <v>1614.845</v>
      </c>
      <c r="R47" s="14">
        <f>VLOOKUP(C47,'FHA shares'!A$10:G$178, 7, FALSE)</f>
        <v>0.13196140000000001</v>
      </c>
      <c r="S47" s="10" t="str">
        <f t="shared" si="6"/>
        <v>Yes</v>
      </c>
    </row>
    <row r="48" spans="1:19" x14ac:dyDescent="0.4">
      <c r="A48" s="8"/>
      <c r="B48" s="7" t="s">
        <v>51</v>
      </c>
      <c r="C48">
        <v>40060</v>
      </c>
      <c r="D48" s="37">
        <v>50254</v>
      </c>
      <c r="E48" s="37">
        <v>2012</v>
      </c>
      <c r="F48" s="37">
        <v>840</v>
      </c>
      <c r="G48" s="37">
        <v>5458</v>
      </c>
      <c r="H48" s="37">
        <v>8310</v>
      </c>
      <c r="I48" s="37">
        <v>34</v>
      </c>
      <c r="J48" s="14">
        <f t="shared" si="4"/>
        <v>0.16535997134556454</v>
      </c>
      <c r="K48" s="14">
        <f t="shared" si="5"/>
        <v>0.10860826998845863</v>
      </c>
      <c r="L48" s="14"/>
      <c r="M48" s="18">
        <f>VLOOKUP(C48,'FHA shares'!A$10:G$178, 2, FALSE)</f>
        <v>36915</v>
      </c>
      <c r="N48" s="18">
        <f>VLOOKUP(C48,'FHA shares'!A$10:G$178, 3, FALSE)</f>
        <v>6552</v>
      </c>
      <c r="O48" s="14">
        <f>VLOOKUP(C48,'FHA shares'!A$10:G$178, 4, FALSE)</f>
        <v>0.1774888</v>
      </c>
      <c r="P48" s="18">
        <f>VLOOKUP(C48,'FHA shares'!A$10:G$178, 5, FALSE)</f>
        <v>10873.68</v>
      </c>
      <c r="Q48" s="18">
        <f>VLOOKUP(C48,'FHA shares'!A$10:G$178, 6, FALSE)</f>
        <v>1449.91</v>
      </c>
      <c r="R48" s="14">
        <f>VLOOKUP(C48,'FHA shares'!A$10:G$178, 7, FALSE)</f>
        <v>0.13334119999999999</v>
      </c>
      <c r="S48" s="10" t="str">
        <f t="shared" si="6"/>
        <v>Yes</v>
      </c>
    </row>
    <row r="49" spans="1:19" x14ac:dyDescent="0.4">
      <c r="A49" s="8" t="s">
        <v>191</v>
      </c>
      <c r="B49" s="7" t="s">
        <v>53</v>
      </c>
      <c r="C49">
        <v>19804</v>
      </c>
      <c r="D49" s="37">
        <v>45688</v>
      </c>
      <c r="E49" s="37">
        <v>1887</v>
      </c>
      <c r="F49" s="37">
        <v>757</v>
      </c>
      <c r="G49" s="37">
        <v>5118</v>
      </c>
      <c r="H49" s="37">
        <v>7762</v>
      </c>
      <c r="I49" s="37">
        <v>82</v>
      </c>
      <c r="J49" s="14">
        <f t="shared" si="4"/>
        <v>0.16989143757660655</v>
      </c>
      <c r="K49" s="14">
        <f t="shared" si="5"/>
        <v>0.11202066188058134</v>
      </c>
      <c r="L49" s="14"/>
      <c r="M49" s="18">
        <f>VLOOKUP(C49,'FHA shares'!A$10:G$178, 2, FALSE)</f>
        <v>31881</v>
      </c>
      <c r="N49" s="18">
        <f>VLOOKUP(C49,'FHA shares'!A$10:G$178, 3, FALSE)</f>
        <v>6103</v>
      </c>
      <c r="O49" s="14">
        <f>VLOOKUP(C49,'FHA shares'!A$10:G$178, 4, FALSE)</f>
        <v>0.19143060000000001</v>
      </c>
      <c r="P49" s="18">
        <f>VLOOKUP(C49,'FHA shares'!A$10:G$178, 5, FALSE)</f>
        <v>6049.375</v>
      </c>
      <c r="Q49" s="18">
        <f>VLOOKUP(C49,'FHA shares'!A$10:G$178, 6, FALSE)</f>
        <v>904.82500000000005</v>
      </c>
      <c r="R49" s="14">
        <f>VLOOKUP(C49,'FHA shares'!A$10:G$178, 7, FALSE)</f>
        <v>0.14957329999999999</v>
      </c>
      <c r="S49" s="10" t="str">
        <f t="shared" si="6"/>
        <v>Yes</v>
      </c>
    </row>
    <row r="50" spans="1:19" x14ac:dyDescent="0.4">
      <c r="A50" s="8"/>
      <c r="B50" s="7" t="s">
        <v>52</v>
      </c>
      <c r="C50">
        <v>25540</v>
      </c>
      <c r="D50" s="37">
        <v>42275</v>
      </c>
      <c r="E50" s="37">
        <v>1576</v>
      </c>
      <c r="F50" s="37">
        <v>663</v>
      </c>
      <c r="G50" s="37">
        <v>5327</v>
      </c>
      <c r="H50" s="37">
        <v>7566</v>
      </c>
      <c r="I50" s="37">
        <v>168</v>
      </c>
      <c r="J50" s="14">
        <f t="shared" si="4"/>
        <v>0.17897102306327617</v>
      </c>
      <c r="K50" s="14">
        <f t="shared" si="5"/>
        <v>0.12600827912477824</v>
      </c>
      <c r="L50" s="14"/>
      <c r="M50" s="18">
        <f>VLOOKUP(C50,'FHA shares'!A$10:G$178, 2, FALSE)</f>
        <v>23006</v>
      </c>
      <c r="N50" s="18">
        <f>VLOOKUP(C50,'FHA shares'!A$10:G$178, 3, FALSE)</f>
        <v>4487</v>
      </c>
      <c r="O50" s="14">
        <f>VLOOKUP(C50,'FHA shares'!A$10:G$178, 4, FALSE)</f>
        <v>0.19503609999999999</v>
      </c>
      <c r="P50" s="18">
        <f>VLOOKUP(C50,'FHA shares'!A$10:G$178, 5, FALSE)</f>
        <v>5511.2</v>
      </c>
      <c r="Q50" s="18">
        <f>VLOOKUP(C50,'FHA shares'!A$10:G$178, 6, FALSE)</f>
        <v>907.375</v>
      </c>
      <c r="R50" s="14">
        <f>VLOOKUP(C50,'FHA shares'!A$10:G$178, 7, FALSE)</f>
        <v>0.16464200000000001</v>
      </c>
      <c r="S50" s="10" t="str">
        <f t="shared" si="6"/>
        <v>Yes</v>
      </c>
    </row>
    <row r="51" spans="1:19" x14ac:dyDescent="0.4">
      <c r="A51" s="8" t="s">
        <v>192</v>
      </c>
      <c r="B51" s="7" t="s">
        <v>54</v>
      </c>
      <c r="C51">
        <v>39300</v>
      </c>
      <c r="D51" s="37">
        <v>44662</v>
      </c>
      <c r="E51" s="37">
        <v>1745</v>
      </c>
      <c r="F51" s="37">
        <v>676</v>
      </c>
      <c r="G51" s="37">
        <v>5097</v>
      </c>
      <c r="H51" s="37">
        <v>7518</v>
      </c>
      <c r="I51" s="37">
        <v>93</v>
      </c>
      <c r="J51" s="14">
        <f t="shared" si="4"/>
        <v>0.16833101965877031</v>
      </c>
      <c r="K51" s="14">
        <f t="shared" si="5"/>
        <v>0.1141238636872509</v>
      </c>
      <c r="L51" s="14"/>
      <c r="M51" s="18">
        <f>VLOOKUP(C51,'FHA shares'!A$10:G$178, 2, FALSE)</f>
        <v>41373</v>
      </c>
      <c r="N51" s="18">
        <f>VLOOKUP(C51,'FHA shares'!A$10:G$178, 3, FALSE)</f>
        <v>7873</v>
      </c>
      <c r="O51" s="14">
        <f>VLOOKUP(C51,'FHA shares'!A$10:G$178, 4, FALSE)</f>
        <v>0.1902932</v>
      </c>
      <c r="P51" s="18">
        <f>VLOOKUP(C51,'FHA shares'!A$10:G$178, 5, FALSE)</f>
        <v>11879.08</v>
      </c>
      <c r="Q51" s="18">
        <f>VLOOKUP(C51,'FHA shares'!A$10:G$178, 6, FALSE)</f>
        <v>2052.0349999999999</v>
      </c>
      <c r="R51" s="14">
        <f>VLOOKUP(C51,'FHA shares'!A$10:G$178, 7, FALSE)</f>
        <v>0.17274349999999999</v>
      </c>
      <c r="S51" s="10" t="str">
        <f t="shared" si="6"/>
        <v>Yes</v>
      </c>
    </row>
    <row r="52" spans="1:19" x14ac:dyDescent="0.4">
      <c r="A52" s="8"/>
      <c r="B52" s="7" t="s">
        <v>55</v>
      </c>
      <c r="C52">
        <v>13820</v>
      </c>
      <c r="D52" s="37">
        <v>38678</v>
      </c>
      <c r="E52" s="37">
        <v>1878</v>
      </c>
      <c r="F52" s="37">
        <v>699</v>
      </c>
      <c r="G52" s="37">
        <v>4776</v>
      </c>
      <c r="H52" s="37">
        <v>7353</v>
      </c>
      <c r="I52" s="37">
        <v>69</v>
      </c>
      <c r="J52" s="14">
        <f t="shared" si="4"/>
        <v>0.19010807177206682</v>
      </c>
      <c r="K52" s="14">
        <f t="shared" si="5"/>
        <v>0.12348104865815192</v>
      </c>
      <c r="L52" s="14"/>
      <c r="M52" s="18">
        <f>VLOOKUP(C52,'FHA shares'!A$10:G$178, 2, FALSE)</f>
        <v>26578</v>
      </c>
      <c r="N52" s="18">
        <f>VLOOKUP(C52,'FHA shares'!A$10:G$178, 3, FALSE)</f>
        <v>4824</v>
      </c>
      <c r="O52" s="14">
        <f>VLOOKUP(C52,'FHA shares'!A$10:G$178, 4, FALSE)</f>
        <v>0.18150350000000001</v>
      </c>
      <c r="P52" s="18">
        <f>VLOOKUP(C52,'FHA shares'!A$10:G$178, 5, FALSE)</f>
        <v>6358.55</v>
      </c>
      <c r="Q52" s="18">
        <f>VLOOKUP(C52,'FHA shares'!A$10:G$178, 6, FALSE)</f>
        <v>857.15</v>
      </c>
      <c r="R52" s="14">
        <f>VLOOKUP(C52,'FHA shares'!A$10:G$178, 7, FALSE)</f>
        <v>0.1348028</v>
      </c>
      <c r="S52" s="10" t="str">
        <f t="shared" si="6"/>
        <v>Yes</v>
      </c>
    </row>
    <row r="53" spans="1:19" x14ac:dyDescent="0.4">
      <c r="A53" s="8"/>
      <c r="B53" s="7" t="s">
        <v>59</v>
      </c>
      <c r="C53">
        <v>21340</v>
      </c>
      <c r="D53" s="37">
        <v>36757</v>
      </c>
      <c r="E53" s="37">
        <v>1444</v>
      </c>
      <c r="F53" s="37">
        <v>679</v>
      </c>
      <c r="G53" s="37">
        <v>4764</v>
      </c>
      <c r="H53" s="37">
        <v>6887</v>
      </c>
      <c r="I53" s="37">
        <v>15</v>
      </c>
      <c r="J53" s="14">
        <f t="shared" si="4"/>
        <v>0.18736567184481867</v>
      </c>
      <c r="K53" s="14">
        <f t="shared" si="5"/>
        <v>0.12960796582963791</v>
      </c>
      <c r="L53" s="14"/>
      <c r="M53" s="18">
        <f>VLOOKUP(C53,'FHA shares'!A$10:G$178, 2, FALSE)</f>
        <v>12160</v>
      </c>
      <c r="N53" s="18">
        <f>VLOOKUP(C53,'FHA shares'!A$10:G$178, 3, FALSE)</f>
        <v>3272</v>
      </c>
      <c r="O53" s="14">
        <f>VLOOKUP(C53,'FHA shares'!A$10:G$178, 4, FALSE)</f>
        <v>0.26907890000000001</v>
      </c>
      <c r="P53" s="18">
        <f>VLOOKUP(C53,'FHA shares'!A$10:G$178, 5, FALSE)</f>
        <v>2074.83</v>
      </c>
      <c r="Q53" s="18">
        <f>VLOOKUP(C53,'FHA shares'!A$10:G$178, 6, FALSE)</f>
        <v>494.83</v>
      </c>
      <c r="R53" s="14">
        <f>VLOOKUP(C53,'FHA shares'!A$10:G$178, 7, FALSE)</f>
        <v>0.2384918</v>
      </c>
      <c r="S53" s="10" t="str">
        <f t="shared" si="6"/>
        <v>Yes</v>
      </c>
    </row>
    <row r="54" spans="1:19" x14ac:dyDescent="0.4">
      <c r="A54" s="8"/>
      <c r="B54" s="7" t="s">
        <v>60</v>
      </c>
      <c r="C54">
        <v>31140</v>
      </c>
      <c r="D54" s="37">
        <v>44640</v>
      </c>
      <c r="E54" s="37">
        <v>1696</v>
      </c>
      <c r="F54" s="37">
        <v>623</v>
      </c>
      <c r="G54" s="37">
        <v>4547</v>
      </c>
      <c r="H54" s="37">
        <v>6866</v>
      </c>
      <c r="I54" s="37">
        <v>93</v>
      </c>
      <c r="J54" s="14">
        <f t="shared" si="4"/>
        <v>0.15380824372759858</v>
      </c>
      <c r="K54" s="14">
        <f t="shared" si="5"/>
        <v>0.10185931899641577</v>
      </c>
      <c r="L54" s="14"/>
      <c r="M54" s="18">
        <f>VLOOKUP(C54,'FHA shares'!A$10:G$178, 2, FALSE)</f>
        <v>35866</v>
      </c>
      <c r="N54" s="18">
        <f>VLOOKUP(C54,'FHA shares'!A$10:G$178, 3, FALSE)</f>
        <v>5824</v>
      </c>
      <c r="O54" s="14">
        <f>VLOOKUP(C54,'FHA shares'!A$10:G$178, 4, FALSE)</f>
        <v>0.1623822</v>
      </c>
      <c r="P54" s="18">
        <f>VLOOKUP(C54,'FHA shares'!A$10:G$178, 5, FALSE)</f>
        <v>7808.08</v>
      </c>
      <c r="Q54" s="18">
        <f>VLOOKUP(C54,'FHA shares'!A$10:G$178, 6, FALSE)</f>
        <v>978.16</v>
      </c>
      <c r="R54" s="14">
        <f>VLOOKUP(C54,'FHA shares'!A$10:G$178, 7, FALSE)</f>
        <v>0.12527530000000001</v>
      </c>
      <c r="S54" s="10" t="str">
        <f t="shared" si="6"/>
        <v>Yes</v>
      </c>
    </row>
    <row r="55" spans="1:19" x14ac:dyDescent="0.4">
      <c r="A55" s="8" t="s">
        <v>189</v>
      </c>
      <c r="B55" s="7" t="s">
        <v>57</v>
      </c>
      <c r="C55">
        <v>33874</v>
      </c>
      <c r="D55" s="37">
        <v>39703</v>
      </c>
      <c r="E55" s="37">
        <v>1405</v>
      </c>
      <c r="F55" s="37">
        <v>597</v>
      </c>
      <c r="G55" s="37">
        <v>4637</v>
      </c>
      <c r="H55" s="37">
        <v>6639</v>
      </c>
      <c r="I55" s="37">
        <v>55</v>
      </c>
      <c r="J55" s="14">
        <f t="shared" si="4"/>
        <v>0.16721658312973831</v>
      </c>
      <c r="K55" s="14">
        <f t="shared" si="5"/>
        <v>0.11679218195098608</v>
      </c>
      <c r="L55" s="14"/>
      <c r="M55" s="18">
        <f>VLOOKUP(C55,'FHA shares'!A$10:G$178, 2, FALSE)</f>
        <v>47987</v>
      </c>
      <c r="N55" s="18">
        <f>VLOOKUP(C55,'FHA shares'!A$10:G$178, 3, FALSE)</f>
        <v>5606</v>
      </c>
      <c r="O55" s="14">
        <f>VLOOKUP(C55,'FHA shares'!A$10:G$178, 4, FALSE)</f>
        <v>0.1168233</v>
      </c>
      <c r="P55" s="18">
        <f>VLOOKUP(C55,'FHA shares'!A$10:G$178, 5, FALSE)</f>
        <v>15917.87</v>
      </c>
      <c r="Q55" s="18">
        <f>VLOOKUP(C55,'FHA shares'!A$10:G$178, 6, FALSE)</f>
        <v>1396.65</v>
      </c>
      <c r="R55" s="14">
        <f>VLOOKUP(C55,'FHA shares'!A$10:G$178, 7, FALSE)</f>
        <v>8.7741E-2</v>
      </c>
      <c r="S55" s="10" t="str">
        <f t="shared" si="6"/>
        <v>No</v>
      </c>
    </row>
    <row r="56" spans="1:19" x14ac:dyDescent="0.4">
      <c r="A56" s="8" t="s">
        <v>190</v>
      </c>
      <c r="B56" s="7" t="s">
        <v>56</v>
      </c>
      <c r="C56">
        <v>48424</v>
      </c>
      <c r="D56" s="37">
        <v>33317</v>
      </c>
      <c r="E56" s="37">
        <v>1207</v>
      </c>
      <c r="F56" s="37">
        <v>513</v>
      </c>
      <c r="G56" s="37">
        <v>4824</v>
      </c>
      <c r="H56" s="37">
        <v>6544</v>
      </c>
      <c r="I56" s="37">
        <v>40</v>
      </c>
      <c r="J56" s="14">
        <f t="shared" si="4"/>
        <v>0.19641624395954019</v>
      </c>
      <c r="K56" s="14">
        <f t="shared" si="5"/>
        <v>0.14479094756430652</v>
      </c>
      <c r="L56" s="14"/>
      <c r="M56" s="18">
        <f>VLOOKUP(C56,'FHA shares'!A$10:G$178, 2, FALSE)</f>
        <v>34405</v>
      </c>
      <c r="N56" s="18">
        <f>VLOOKUP(C56,'FHA shares'!A$10:G$178, 3, FALSE)</f>
        <v>5991</v>
      </c>
      <c r="O56" s="14">
        <f>VLOOKUP(C56,'FHA shares'!A$10:G$178, 4, FALSE)</f>
        <v>0.1741317</v>
      </c>
      <c r="P56" s="18">
        <f>VLOOKUP(C56,'FHA shares'!A$10:G$178, 5, FALSE)</f>
        <v>11960.2</v>
      </c>
      <c r="Q56" s="18">
        <f>VLOOKUP(C56,'FHA shares'!A$10:G$178, 6, FALSE)</f>
        <v>1500.2650000000001</v>
      </c>
      <c r="R56" s="14">
        <f>VLOOKUP(C56,'FHA shares'!A$10:G$178, 7, FALSE)</f>
        <v>0.1254382</v>
      </c>
      <c r="S56" s="10" t="str">
        <f t="shared" si="6"/>
        <v>Yes</v>
      </c>
    </row>
    <row r="57" spans="1:19" x14ac:dyDescent="0.4">
      <c r="A57" s="8"/>
      <c r="B57" s="7" t="s">
        <v>58</v>
      </c>
      <c r="C57">
        <v>40900</v>
      </c>
      <c r="D57" s="37">
        <v>39962</v>
      </c>
      <c r="E57" s="37">
        <v>1226</v>
      </c>
      <c r="F57" s="37">
        <v>508</v>
      </c>
      <c r="G57" s="37">
        <v>4736</v>
      </c>
      <c r="H57" s="37">
        <v>6470</v>
      </c>
      <c r="I57" s="37">
        <v>30</v>
      </c>
      <c r="J57" s="14">
        <f t="shared" si="4"/>
        <v>0.16190380861818729</v>
      </c>
      <c r="K57" s="14">
        <f t="shared" si="5"/>
        <v>0.11851258695760973</v>
      </c>
      <c r="L57" s="14"/>
      <c r="M57" s="18">
        <f>VLOOKUP(C57,'FHA shares'!A$10:G$178, 2, FALSE)</f>
        <v>82619</v>
      </c>
      <c r="N57" s="18">
        <f>VLOOKUP(C57,'FHA shares'!A$10:G$178, 3, FALSE)</f>
        <v>10886</v>
      </c>
      <c r="O57" s="14">
        <f>VLOOKUP(C57,'FHA shares'!A$10:G$178, 4, FALSE)</f>
        <v>0.1317615</v>
      </c>
      <c r="P57" s="18">
        <f>VLOOKUP(C57,'FHA shares'!A$10:G$178, 5, FALSE)</f>
        <v>31461.26</v>
      </c>
      <c r="Q57" s="18">
        <f>VLOOKUP(C57,'FHA shares'!A$10:G$178, 6, FALSE)</f>
        <v>3676.99</v>
      </c>
      <c r="R57" s="14">
        <f>VLOOKUP(C57,'FHA shares'!A$10:G$178, 7, FALSE)</f>
        <v>0.11687359999999999</v>
      </c>
      <c r="S57" s="10" t="str">
        <f t="shared" si="6"/>
        <v>Yes</v>
      </c>
    </row>
    <row r="58" spans="1:19" x14ac:dyDescent="0.4">
      <c r="A58" s="8" t="s">
        <v>184</v>
      </c>
      <c r="B58" s="7" t="s">
        <v>61</v>
      </c>
      <c r="C58">
        <v>23844</v>
      </c>
      <c r="D58" s="37">
        <v>31216</v>
      </c>
      <c r="E58" s="37">
        <v>1441</v>
      </c>
      <c r="F58" s="37">
        <v>580</v>
      </c>
      <c r="G58" s="37">
        <v>4441</v>
      </c>
      <c r="H58" s="37">
        <v>6462</v>
      </c>
      <c r="I58" s="37">
        <v>77</v>
      </c>
      <c r="J58" s="14">
        <f t="shared" si="4"/>
        <v>0.20700922603792926</v>
      </c>
      <c r="K58" s="14">
        <f t="shared" si="5"/>
        <v>0.14226678626345463</v>
      </c>
      <c r="L58" s="14"/>
      <c r="M58" s="18">
        <f>VLOOKUP(C58,'FHA shares'!A$10:G$178, 2, FALSE)</f>
        <v>17595</v>
      </c>
      <c r="N58" s="18">
        <f>VLOOKUP(C58,'FHA shares'!A$10:G$178, 3, FALSE)</f>
        <v>3928</v>
      </c>
      <c r="O58" s="14">
        <f>VLOOKUP(C58,'FHA shares'!A$10:G$178, 4, FALSE)</f>
        <v>0.2232452</v>
      </c>
      <c r="P58" s="18">
        <f>VLOOKUP(C58,'FHA shares'!A$10:G$178, 5, FALSE)</f>
        <v>3465.105</v>
      </c>
      <c r="Q58" s="18">
        <f>VLOOKUP(C58,'FHA shares'!A$10:G$178, 6, FALSE)</f>
        <v>706.6</v>
      </c>
      <c r="R58" s="14">
        <f>VLOOKUP(C58,'FHA shares'!A$10:G$178, 7, FALSE)</f>
        <v>0.20391880000000001</v>
      </c>
      <c r="S58" s="10" t="str">
        <f t="shared" si="6"/>
        <v>Yes</v>
      </c>
    </row>
    <row r="59" spans="1:19" x14ac:dyDescent="0.4">
      <c r="A59" s="8"/>
      <c r="B59" s="7" t="s">
        <v>64</v>
      </c>
      <c r="C59">
        <v>12940</v>
      </c>
      <c r="D59" s="37">
        <v>28203</v>
      </c>
      <c r="E59" s="37">
        <v>1556</v>
      </c>
      <c r="F59" s="37">
        <v>633</v>
      </c>
      <c r="G59" s="37">
        <v>4030</v>
      </c>
      <c r="H59" s="37">
        <v>6219</v>
      </c>
      <c r="I59" s="37">
        <v>55</v>
      </c>
      <c r="J59" s="14">
        <f t="shared" si="4"/>
        <v>0.22050845654717582</v>
      </c>
      <c r="K59" s="14">
        <f t="shared" si="5"/>
        <v>0.14289260007800589</v>
      </c>
      <c r="L59" s="14"/>
      <c r="M59" s="18">
        <f>VLOOKUP(C59,'FHA shares'!A$10:G$178, 2, FALSE)</f>
        <v>18365</v>
      </c>
      <c r="N59" s="18">
        <f>VLOOKUP(C59,'FHA shares'!A$10:G$178, 3, FALSE)</f>
        <v>3629</v>
      </c>
      <c r="O59" s="14">
        <f>VLOOKUP(C59,'FHA shares'!A$10:G$178, 4, FALSE)</f>
        <v>0.1976041</v>
      </c>
      <c r="P59" s="18">
        <f>VLOOKUP(C59,'FHA shares'!A$10:G$178, 5, FALSE)</f>
        <v>4242.5550000000003</v>
      </c>
      <c r="Q59" s="18">
        <f>VLOOKUP(C59,'FHA shares'!A$10:G$178, 6, FALSE)</f>
        <v>698.81500000000005</v>
      </c>
      <c r="R59" s="14">
        <f>VLOOKUP(C59,'FHA shares'!A$10:G$178, 7, FALSE)</f>
        <v>0.16471559999999999</v>
      </c>
      <c r="S59" s="10" t="str">
        <f t="shared" si="6"/>
        <v>Yes</v>
      </c>
    </row>
    <row r="60" spans="1:19" x14ac:dyDescent="0.4">
      <c r="A60" s="8"/>
      <c r="B60" s="7" t="s">
        <v>62</v>
      </c>
      <c r="C60">
        <v>29460</v>
      </c>
      <c r="D60" s="37">
        <v>33735</v>
      </c>
      <c r="E60" s="37">
        <v>1261</v>
      </c>
      <c r="F60" s="37">
        <v>496</v>
      </c>
      <c r="G60" s="37">
        <v>4333</v>
      </c>
      <c r="H60" s="37">
        <v>6090</v>
      </c>
      <c r="I60" s="37">
        <v>89</v>
      </c>
      <c r="J60" s="14">
        <f t="shared" si="4"/>
        <v>0.18052467763450422</v>
      </c>
      <c r="K60" s="14">
        <f t="shared" si="5"/>
        <v>0.12844227063880242</v>
      </c>
      <c r="L60" s="14"/>
      <c r="M60" s="18">
        <f>VLOOKUP(C60,'FHA shares'!A$10:G$178, 2, FALSE)</f>
        <v>19855</v>
      </c>
      <c r="N60" s="18">
        <f>VLOOKUP(C60,'FHA shares'!A$10:G$178, 3, FALSE)</f>
        <v>6742</v>
      </c>
      <c r="O60" s="14">
        <f>VLOOKUP(C60,'FHA shares'!A$10:G$178, 4, FALSE)</f>
        <v>0.33956180000000002</v>
      </c>
      <c r="P60" s="18">
        <f>VLOOKUP(C60,'FHA shares'!A$10:G$178, 5, FALSE)</f>
        <v>4131.085</v>
      </c>
      <c r="Q60" s="18">
        <f>VLOOKUP(C60,'FHA shares'!A$10:G$178, 6, FALSE)</f>
        <v>1295.5899999999999</v>
      </c>
      <c r="R60" s="14">
        <f>VLOOKUP(C60,'FHA shares'!A$10:G$178, 7, FALSE)</f>
        <v>0.3136198</v>
      </c>
      <c r="S60" s="10" t="str">
        <f t="shared" si="6"/>
        <v>Yes</v>
      </c>
    </row>
    <row r="61" spans="1:19" x14ac:dyDescent="0.4">
      <c r="A61" s="8"/>
      <c r="B61" s="7" t="s">
        <v>66</v>
      </c>
      <c r="C61">
        <v>17900</v>
      </c>
      <c r="D61" s="37">
        <v>30261</v>
      </c>
      <c r="E61" s="37">
        <v>1390</v>
      </c>
      <c r="F61" s="37">
        <v>515</v>
      </c>
      <c r="G61" s="37">
        <v>3904</v>
      </c>
      <c r="H61" s="37">
        <v>5809</v>
      </c>
      <c r="I61" s="37">
        <v>56</v>
      </c>
      <c r="J61" s="14">
        <f t="shared" si="4"/>
        <v>0.19196325303195533</v>
      </c>
      <c r="K61" s="14">
        <f t="shared" si="5"/>
        <v>0.12901093817124351</v>
      </c>
      <c r="L61" s="14"/>
      <c r="M61" s="18">
        <f>VLOOKUP(C61,'FHA shares'!A$10:G$178, 2, FALSE)</f>
        <v>20623</v>
      </c>
      <c r="N61" s="18">
        <f>VLOOKUP(C61,'FHA shares'!A$10:G$178, 3, FALSE)</f>
        <v>3883</v>
      </c>
      <c r="O61" s="14">
        <f>VLOOKUP(C61,'FHA shares'!A$10:G$178, 4, FALSE)</f>
        <v>0.18828490000000001</v>
      </c>
      <c r="P61" s="18">
        <f>VLOOKUP(C61,'FHA shares'!A$10:G$178, 5, FALSE)</f>
        <v>4404.8450000000003</v>
      </c>
      <c r="Q61" s="18">
        <f>VLOOKUP(C61,'FHA shares'!A$10:G$178, 6, FALSE)</f>
        <v>627.06500000000005</v>
      </c>
      <c r="R61" s="14">
        <f>VLOOKUP(C61,'FHA shares'!A$10:G$178, 7, FALSE)</f>
        <v>0.14235800000000001</v>
      </c>
      <c r="S61" s="10" t="str">
        <f t="shared" si="6"/>
        <v>Yes</v>
      </c>
    </row>
    <row r="62" spans="1:19" x14ac:dyDescent="0.4">
      <c r="A62" s="8" t="s">
        <v>189</v>
      </c>
      <c r="B62" s="7" t="s">
        <v>67</v>
      </c>
      <c r="C62">
        <v>48864</v>
      </c>
      <c r="D62" s="37">
        <v>29568</v>
      </c>
      <c r="E62" s="37">
        <v>1261</v>
      </c>
      <c r="F62" s="37">
        <v>548</v>
      </c>
      <c r="G62" s="37">
        <v>3964</v>
      </c>
      <c r="H62" s="37">
        <v>5773</v>
      </c>
      <c r="I62" s="37">
        <v>70</v>
      </c>
      <c r="J62" s="14">
        <f t="shared" si="4"/>
        <v>0.1952448593073593</v>
      </c>
      <c r="K62" s="14">
        <f t="shared" si="5"/>
        <v>0.1340638528138528</v>
      </c>
      <c r="L62" s="14"/>
      <c r="M62" s="18">
        <f>VLOOKUP(C62,'FHA shares'!A$10:G$178, 2, FALSE)</f>
        <v>16418</v>
      </c>
      <c r="N62" s="18">
        <f>VLOOKUP(C62,'FHA shares'!A$10:G$178, 3, FALSE)</f>
        <v>3865</v>
      </c>
      <c r="O62" s="14">
        <f>VLOOKUP(C62,'FHA shares'!A$10:G$178, 4, FALSE)</f>
        <v>0.23541239999999999</v>
      </c>
      <c r="P62" s="18">
        <f>VLOOKUP(C62,'FHA shares'!A$10:G$178, 5, FALSE)</f>
        <v>4258.08</v>
      </c>
      <c r="Q62" s="18">
        <f>VLOOKUP(C62,'FHA shares'!A$10:G$178, 6, FALSE)</f>
        <v>868.005</v>
      </c>
      <c r="R62" s="14">
        <f>VLOOKUP(C62,'FHA shares'!A$10:G$178, 7, FALSE)</f>
        <v>0.2038489</v>
      </c>
      <c r="S62" s="10" t="str">
        <f t="shared" si="6"/>
        <v>Yes</v>
      </c>
    </row>
    <row r="63" spans="1:19" x14ac:dyDescent="0.4">
      <c r="A63" s="8"/>
      <c r="B63" s="7" t="s">
        <v>70</v>
      </c>
      <c r="C63">
        <v>46140</v>
      </c>
      <c r="D63" s="37">
        <v>34232</v>
      </c>
      <c r="E63" s="37">
        <v>1300</v>
      </c>
      <c r="F63" s="37">
        <v>501</v>
      </c>
      <c r="G63" s="37">
        <v>3933</v>
      </c>
      <c r="H63" s="37">
        <v>5734</v>
      </c>
      <c r="I63" s="37">
        <v>120</v>
      </c>
      <c r="J63" s="14">
        <f t="shared" si="4"/>
        <v>0.16750408974059361</v>
      </c>
      <c r="K63" s="14">
        <f t="shared" si="5"/>
        <v>0.11489249824725403</v>
      </c>
      <c r="L63" s="14"/>
      <c r="M63" s="18">
        <f>VLOOKUP(C63,'FHA shares'!A$10:G$178, 2, FALSE)</f>
        <v>20485</v>
      </c>
      <c r="N63" s="18">
        <f>VLOOKUP(C63,'FHA shares'!A$10:G$178, 3, FALSE)</f>
        <v>4184</v>
      </c>
      <c r="O63" s="14">
        <f>VLOOKUP(C63,'FHA shares'!A$10:G$178, 4, FALSE)</f>
        <v>0.20424700000000001</v>
      </c>
      <c r="P63" s="18">
        <f>VLOOKUP(C63,'FHA shares'!A$10:G$178, 5, FALSE)</f>
        <v>4394.6450000000004</v>
      </c>
      <c r="Q63" s="18">
        <f>VLOOKUP(C63,'FHA shares'!A$10:G$178, 6, FALSE)</f>
        <v>684.34</v>
      </c>
      <c r="R63" s="14">
        <f>VLOOKUP(C63,'FHA shares'!A$10:G$178, 7, FALSE)</f>
        <v>0.15572130000000001</v>
      </c>
      <c r="S63" s="10" t="str">
        <f t="shared" si="6"/>
        <v>Yes</v>
      </c>
    </row>
    <row r="64" spans="1:19" x14ac:dyDescent="0.4">
      <c r="A64" s="8"/>
      <c r="B64" s="7" t="s">
        <v>71</v>
      </c>
      <c r="C64">
        <v>10740</v>
      </c>
      <c r="D64" s="37">
        <v>37562</v>
      </c>
      <c r="E64" s="37">
        <v>1369</v>
      </c>
      <c r="F64" s="37">
        <v>581</v>
      </c>
      <c r="G64" s="37">
        <v>3751</v>
      </c>
      <c r="H64" s="37">
        <v>5701</v>
      </c>
      <c r="I64" s="37">
        <v>166</v>
      </c>
      <c r="J64" s="14">
        <f t="shared" si="4"/>
        <v>0.15177573079175763</v>
      </c>
      <c r="K64" s="14">
        <f t="shared" si="5"/>
        <v>9.9861562217134339E-2</v>
      </c>
      <c r="L64" s="14"/>
      <c r="M64" s="18">
        <f>VLOOKUP(C64,'FHA shares'!A$10:G$178, 2, FALSE)</f>
        <v>21704</v>
      </c>
      <c r="N64" s="18">
        <f>VLOOKUP(C64,'FHA shares'!A$10:G$178, 3, FALSE)</f>
        <v>4570</v>
      </c>
      <c r="O64" s="14">
        <f>VLOOKUP(C64,'FHA shares'!A$10:G$178, 4, FALSE)</f>
        <v>0.21056030000000001</v>
      </c>
      <c r="P64" s="18">
        <f>VLOOKUP(C64,'FHA shares'!A$10:G$178, 5, FALSE)</f>
        <v>5149.47</v>
      </c>
      <c r="Q64" s="18">
        <f>VLOOKUP(C64,'FHA shares'!A$10:G$178, 6, FALSE)</f>
        <v>825.22</v>
      </c>
      <c r="R64" s="14">
        <f>VLOOKUP(C64,'FHA shares'!A$10:G$178, 7, FALSE)</f>
        <v>0.16025339999999999</v>
      </c>
      <c r="S64" s="10" t="str">
        <f t="shared" si="6"/>
        <v>Yes</v>
      </c>
    </row>
    <row r="65" spans="1:19" x14ac:dyDescent="0.4">
      <c r="A65" s="8"/>
      <c r="B65" s="7" t="s">
        <v>65</v>
      </c>
      <c r="C65">
        <v>35300</v>
      </c>
      <c r="D65" s="37">
        <v>28096</v>
      </c>
      <c r="E65" s="37">
        <v>1144</v>
      </c>
      <c r="F65" s="37">
        <v>485</v>
      </c>
      <c r="G65" s="37">
        <v>3869</v>
      </c>
      <c r="H65" s="37">
        <v>5498</v>
      </c>
      <c r="I65" s="37">
        <v>132</v>
      </c>
      <c r="J65" s="14">
        <f t="shared" si="4"/>
        <v>0.1956862186788155</v>
      </c>
      <c r="K65" s="14">
        <f t="shared" si="5"/>
        <v>0.13770643507972666</v>
      </c>
      <c r="L65" s="14"/>
      <c r="M65" s="18">
        <f>VLOOKUP(C65,'FHA shares'!A$10:G$178, 2, FALSE)</f>
        <v>14907</v>
      </c>
      <c r="N65" s="18">
        <f>VLOOKUP(C65,'FHA shares'!A$10:G$178, 3, FALSE)</f>
        <v>3079</v>
      </c>
      <c r="O65" s="14">
        <f>VLOOKUP(C65,'FHA shares'!A$10:G$178, 4, FALSE)</f>
        <v>0.20654729999999999</v>
      </c>
      <c r="P65" s="18">
        <f>VLOOKUP(C65,'FHA shares'!A$10:G$178, 5, FALSE)</f>
        <v>3675.3850000000002</v>
      </c>
      <c r="Q65" s="18">
        <f>VLOOKUP(C65,'FHA shares'!A$10:G$178, 6, FALSE)</f>
        <v>618.995</v>
      </c>
      <c r="R65" s="14">
        <f>VLOOKUP(C65,'FHA shares'!A$10:G$178, 7, FALSE)</f>
        <v>0.16841639999999999</v>
      </c>
      <c r="S65" s="10" t="str">
        <f t="shared" si="6"/>
        <v>Yes</v>
      </c>
    </row>
    <row r="66" spans="1:19" x14ac:dyDescent="0.4">
      <c r="A66" s="8"/>
      <c r="B66" s="7" t="s">
        <v>74</v>
      </c>
      <c r="C66">
        <v>38900</v>
      </c>
      <c r="D66" s="37">
        <v>35395</v>
      </c>
      <c r="E66" s="37">
        <v>996</v>
      </c>
      <c r="F66" s="37">
        <v>386</v>
      </c>
      <c r="G66" s="37">
        <v>3814</v>
      </c>
      <c r="H66" s="37">
        <v>5196</v>
      </c>
      <c r="I66" s="37">
        <v>35</v>
      </c>
      <c r="J66" s="14">
        <f t="shared" si="4"/>
        <v>0.14680039553609267</v>
      </c>
      <c r="K66" s="14">
        <f t="shared" si="5"/>
        <v>0.10775533267410652</v>
      </c>
      <c r="L66" s="14"/>
      <c r="M66" s="18">
        <f>VLOOKUP(C66,'FHA shares'!A$10:G$178, 2, FALSE)</f>
        <v>80916</v>
      </c>
      <c r="N66" s="18">
        <f>VLOOKUP(C66,'FHA shares'!A$10:G$178, 3, FALSE)</f>
        <v>8541</v>
      </c>
      <c r="O66" s="14">
        <f>VLOOKUP(C66,'FHA shares'!A$10:G$178, 4, FALSE)</f>
        <v>0.10555390000000001</v>
      </c>
      <c r="P66" s="18">
        <f>VLOOKUP(C66,'FHA shares'!A$10:G$178, 5, FALSE)</f>
        <v>30339.94</v>
      </c>
      <c r="Q66" s="18">
        <f>VLOOKUP(C66,'FHA shares'!A$10:G$178, 6, FALSE)</f>
        <v>2742.2249999999999</v>
      </c>
      <c r="R66" s="14">
        <f>VLOOKUP(C66,'FHA shares'!A$10:G$178, 7, FALSE)</f>
        <v>9.03833E-2</v>
      </c>
      <c r="S66" s="10" t="str">
        <f t="shared" si="6"/>
        <v>No</v>
      </c>
    </row>
    <row r="67" spans="1:19" x14ac:dyDescent="0.4">
      <c r="A67" s="8" t="s">
        <v>193</v>
      </c>
      <c r="B67" s="7" t="s">
        <v>68</v>
      </c>
      <c r="C67">
        <v>42644</v>
      </c>
      <c r="D67" s="37">
        <v>32640</v>
      </c>
      <c r="E67" s="37">
        <v>917</v>
      </c>
      <c r="F67" s="37">
        <v>392</v>
      </c>
      <c r="G67" s="37">
        <v>3820</v>
      </c>
      <c r="H67" s="37">
        <v>5129</v>
      </c>
      <c r="I67" s="37">
        <v>23</v>
      </c>
      <c r="J67" s="14">
        <f t="shared" si="4"/>
        <v>0.15713848039215686</v>
      </c>
      <c r="K67" s="14">
        <f t="shared" si="5"/>
        <v>0.1170343137254902</v>
      </c>
      <c r="L67" s="14"/>
      <c r="M67" s="18">
        <f>VLOOKUP(C67,'FHA shares'!A$10:G$178, 2, FALSE)</f>
        <v>99964</v>
      </c>
      <c r="N67" s="18">
        <f>VLOOKUP(C67,'FHA shares'!A$10:G$178, 3, FALSE)</f>
        <v>7466</v>
      </c>
      <c r="O67" s="14">
        <f>VLOOKUP(C67,'FHA shares'!A$10:G$178, 4, FALSE)</f>
        <v>7.4686900000000001E-2</v>
      </c>
      <c r="P67" s="18">
        <f>VLOOKUP(C67,'FHA shares'!A$10:G$178, 5, FALSE)</f>
        <v>52900.79</v>
      </c>
      <c r="Q67" s="18">
        <f>VLOOKUP(C67,'FHA shares'!A$10:G$178, 6, FALSE)</f>
        <v>2908.06</v>
      </c>
      <c r="R67" s="14">
        <f>VLOOKUP(C67,'FHA shares'!A$10:G$178, 7, FALSE)</f>
        <v>5.4972E-2</v>
      </c>
      <c r="S67" s="10" t="str">
        <f t="shared" si="6"/>
        <v>No</v>
      </c>
    </row>
    <row r="68" spans="1:19" x14ac:dyDescent="0.4">
      <c r="A68" s="8"/>
      <c r="B68" s="7" t="s">
        <v>73</v>
      </c>
      <c r="C68">
        <v>12540</v>
      </c>
      <c r="D68" s="37">
        <v>33047</v>
      </c>
      <c r="E68" s="37">
        <v>1140</v>
      </c>
      <c r="F68" s="37">
        <v>504</v>
      </c>
      <c r="G68" s="37">
        <v>3436</v>
      </c>
      <c r="H68" s="37">
        <v>5080</v>
      </c>
      <c r="I68" s="37">
        <v>39</v>
      </c>
      <c r="J68" s="14">
        <f t="shared" si="4"/>
        <v>0.1537204587405816</v>
      </c>
      <c r="K68" s="14">
        <f t="shared" si="5"/>
        <v>0.10397312917965322</v>
      </c>
      <c r="L68" s="14"/>
      <c r="M68" s="18">
        <f>VLOOKUP(C68,'FHA shares'!A$10:G$178, 2, FALSE)</f>
        <v>17827</v>
      </c>
      <c r="N68" s="18">
        <f>VLOOKUP(C68,'FHA shares'!A$10:G$178, 3, FALSE)</f>
        <v>4718</v>
      </c>
      <c r="O68" s="14">
        <f>VLOOKUP(C68,'FHA shares'!A$10:G$178, 4, FALSE)</f>
        <v>0.26465470000000002</v>
      </c>
      <c r="P68" s="18">
        <f>VLOOKUP(C68,'FHA shares'!A$10:G$178, 5, FALSE)</f>
        <v>4353.0950000000003</v>
      </c>
      <c r="Q68" s="18">
        <f>VLOOKUP(C68,'FHA shares'!A$10:G$178, 6, FALSE)</f>
        <v>1029.47</v>
      </c>
      <c r="R68" s="14">
        <f>VLOOKUP(C68,'FHA shares'!A$10:G$178, 7, FALSE)</f>
        <v>0.23649149999999999</v>
      </c>
      <c r="S68" s="10" t="str">
        <f t="shared" si="6"/>
        <v>Yes</v>
      </c>
    </row>
    <row r="69" spans="1:19" x14ac:dyDescent="0.4">
      <c r="A69" s="8"/>
      <c r="B69" s="7" t="s">
        <v>69</v>
      </c>
      <c r="C69">
        <v>10900</v>
      </c>
      <c r="D69" s="37">
        <v>29515</v>
      </c>
      <c r="E69" s="37">
        <v>1173</v>
      </c>
      <c r="F69" s="37">
        <v>450</v>
      </c>
      <c r="G69" s="37">
        <v>3450</v>
      </c>
      <c r="H69" s="37">
        <v>5073</v>
      </c>
      <c r="I69" s="37">
        <v>56</v>
      </c>
      <c r="J69" s="14">
        <f t="shared" si="4"/>
        <v>0.17187870574284261</v>
      </c>
      <c r="K69" s="14">
        <f t="shared" si="5"/>
        <v>0.11688971709300355</v>
      </c>
      <c r="L69" s="14"/>
      <c r="M69" s="18">
        <f>VLOOKUP(C69,'FHA shares'!A$10:G$178, 2, FALSE)</f>
        <v>18195</v>
      </c>
      <c r="N69" s="18">
        <f>VLOOKUP(C69,'FHA shares'!A$10:G$178, 3, FALSE)</f>
        <v>4047</v>
      </c>
      <c r="O69" s="14">
        <f>VLOOKUP(C69,'FHA shares'!A$10:G$178, 4, FALSE)</f>
        <v>0.2224237</v>
      </c>
      <c r="P69" s="18">
        <f>VLOOKUP(C69,'FHA shares'!A$10:G$178, 5, FALSE)</f>
        <v>3908.4549999999999</v>
      </c>
      <c r="Q69" s="18">
        <f>VLOOKUP(C69,'FHA shares'!A$10:G$178, 6, FALSE)</f>
        <v>759.71500000000003</v>
      </c>
      <c r="R69" s="14">
        <f>VLOOKUP(C69,'FHA shares'!A$10:G$178, 7, FALSE)</f>
        <v>0.1943773</v>
      </c>
      <c r="S69" s="10" t="str">
        <f t="shared" si="6"/>
        <v>Yes</v>
      </c>
    </row>
    <row r="70" spans="1:19" x14ac:dyDescent="0.4">
      <c r="A70" s="8" t="s">
        <v>185</v>
      </c>
      <c r="B70" s="7" t="s">
        <v>63</v>
      </c>
      <c r="C70">
        <v>23224</v>
      </c>
      <c r="D70" s="37">
        <v>27068</v>
      </c>
      <c r="E70" s="37">
        <v>838</v>
      </c>
      <c r="F70" s="37">
        <v>400</v>
      </c>
      <c r="G70" s="37">
        <v>3802</v>
      </c>
      <c r="H70" s="37">
        <v>5040</v>
      </c>
      <c r="I70" s="37">
        <v>50</v>
      </c>
      <c r="J70" s="14">
        <f t="shared" si="4"/>
        <v>0.18619772425003694</v>
      </c>
      <c r="K70" s="14">
        <f t="shared" si="5"/>
        <v>0.14046106103147629</v>
      </c>
      <c r="L70" s="14"/>
      <c r="M70" s="18">
        <f>VLOOKUP(C70,'FHA shares'!A$10:G$178, 2, FALSE)</f>
        <v>34463</v>
      </c>
      <c r="N70" s="18">
        <f>VLOOKUP(C70,'FHA shares'!A$10:G$178, 3, FALSE)</f>
        <v>4366</v>
      </c>
      <c r="O70" s="14">
        <f>VLOOKUP(C70,'FHA shares'!A$10:G$178, 4, FALSE)</f>
        <v>0.12668660000000001</v>
      </c>
      <c r="P70" s="18">
        <f>VLOOKUP(C70,'FHA shares'!A$10:G$178, 5, FALSE)</f>
        <v>15446.25</v>
      </c>
      <c r="Q70" s="18">
        <f>VLOOKUP(C70,'FHA shares'!A$10:G$178, 6, FALSE)</f>
        <v>1481.15</v>
      </c>
      <c r="R70" s="14">
        <f>VLOOKUP(C70,'FHA shares'!A$10:G$178, 7, FALSE)</f>
        <v>9.5890600000000006E-2</v>
      </c>
      <c r="S70" s="10" t="str">
        <f t="shared" si="6"/>
        <v>Yes</v>
      </c>
    </row>
    <row r="71" spans="1:19" x14ac:dyDescent="0.4">
      <c r="A71" s="8"/>
      <c r="B71" s="7" t="s">
        <v>72</v>
      </c>
      <c r="C71">
        <v>41620</v>
      </c>
      <c r="D71" s="37">
        <v>33141</v>
      </c>
      <c r="E71" s="37">
        <v>1214</v>
      </c>
      <c r="F71" s="37">
        <v>499</v>
      </c>
      <c r="G71" s="37">
        <v>3299</v>
      </c>
      <c r="H71" s="37">
        <v>5012</v>
      </c>
      <c r="I71" s="37">
        <v>11</v>
      </c>
      <c r="J71" s="14">
        <f t="shared" ref="J71:J102" si="7">H71/D71</f>
        <v>0.1512326121722338</v>
      </c>
      <c r="K71" s="14">
        <f t="shared" ref="K71:K102" si="8">G71/D71</f>
        <v>9.954437102078996E-2</v>
      </c>
      <c r="L71" s="14"/>
      <c r="M71" s="18">
        <f>VLOOKUP(C71,'FHA shares'!A$10:G$178, 2, FALSE)</f>
        <v>49631</v>
      </c>
      <c r="N71" s="18">
        <f>VLOOKUP(C71,'FHA shares'!A$10:G$178, 3, FALSE)</f>
        <v>7560</v>
      </c>
      <c r="O71" s="14">
        <f>VLOOKUP(C71,'FHA shares'!A$10:G$178, 4, FALSE)</f>
        <v>0.15232419999999999</v>
      </c>
      <c r="P71" s="18">
        <f>VLOOKUP(C71,'FHA shares'!A$10:G$178, 5, FALSE)</f>
        <v>16275.75</v>
      </c>
      <c r="Q71" s="18">
        <f>VLOOKUP(C71,'FHA shares'!A$10:G$178, 6, FALSE)</f>
        <v>2148.5100000000002</v>
      </c>
      <c r="R71" s="14">
        <f>VLOOKUP(C71,'FHA shares'!A$10:G$178, 7, FALSE)</f>
        <v>0.13200690000000001</v>
      </c>
      <c r="S71" s="10" t="str">
        <f t="shared" ref="S71:S102" si="9">IF(AND(OR(J71&gt;16%,K71&gt;10%),AND(O71&gt;12.5%)),"Yes",IF((AND(O71&gt;20%,J71&gt;12%)),"Yes","No"))</f>
        <v>No</v>
      </c>
    </row>
    <row r="72" spans="1:19" x14ac:dyDescent="0.4">
      <c r="A72" s="8"/>
      <c r="B72" s="7" t="s">
        <v>79</v>
      </c>
      <c r="C72">
        <v>30780</v>
      </c>
      <c r="D72" s="37">
        <v>27204</v>
      </c>
      <c r="E72" s="37">
        <v>1065</v>
      </c>
      <c r="F72" s="37">
        <v>446</v>
      </c>
      <c r="G72" s="37">
        <v>3478</v>
      </c>
      <c r="H72" s="37">
        <v>4989</v>
      </c>
      <c r="I72" s="37">
        <v>59</v>
      </c>
      <c r="J72" s="14">
        <f t="shared" si="7"/>
        <v>0.183392148213498</v>
      </c>
      <c r="K72" s="14">
        <f t="shared" si="8"/>
        <v>0.12784884575797678</v>
      </c>
      <c r="L72" s="14"/>
      <c r="M72" s="18">
        <f>VLOOKUP(C72,'FHA shares'!A$10:G$178, 2, FALSE)</f>
        <v>16260</v>
      </c>
      <c r="N72" s="18">
        <f>VLOOKUP(C72,'FHA shares'!A$10:G$178, 3, FALSE)</f>
        <v>2696</v>
      </c>
      <c r="O72" s="14">
        <f>VLOOKUP(C72,'FHA shares'!A$10:G$178, 4, FALSE)</f>
        <v>0.1658057</v>
      </c>
      <c r="P72" s="18">
        <f>VLOOKUP(C72,'FHA shares'!A$10:G$178, 5, FALSE)</f>
        <v>3487.14</v>
      </c>
      <c r="Q72" s="18">
        <f>VLOOKUP(C72,'FHA shares'!A$10:G$178, 6, FALSE)</f>
        <v>445.44</v>
      </c>
      <c r="R72" s="14">
        <f>VLOOKUP(C72,'FHA shares'!A$10:G$178, 7, FALSE)</f>
        <v>0.12773789999999999</v>
      </c>
      <c r="S72" s="10" t="str">
        <f t="shared" si="9"/>
        <v>Yes</v>
      </c>
    </row>
    <row r="73" spans="1:19" x14ac:dyDescent="0.4">
      <c r="A73" s="8"/>
      <c r="B73" s="7" t="s">
        <v>75</v>
      </c>
      <c r="C73">
        <v>39580</v>
      </c>
      <c r="D73" s="37">
        <v>29478</v>
      </c>
      <c r="E73" s="37">
        <v>1100</v>
      </c>
      <c r="F73" s="37">
        <v>470</v>
      </c>
      <c r="G73" s="37">
        <v>3399</v>
      </c>
      <c r="H73" s="37">
        <v>4969</v>
      </c>
      <c r="I73" s="37">
        <v>17</v>
      </c>
      <c r="J73" s="14">
        <f t="shared" si="7"/>
        <v>0.16856638849311351</v>
      </c>
      <c r="K73" s="14">
        <f t="shared" si="8"/>
        <v>0.11530633014451455</v>
      </c>
      <c r="L73" s="14"/>
      <c r="M73" s="18">
        <f>VLOOKUP(C73,'FHA shares'!A$10:G$178, 2, FALSE)</f>
        <v>47061</v>
      </c>
      <c r="N73" s="18">
        <f>VLOOKUP(C73,'FHA shares'!A$10:G$178, 3, FALSE)</f>
        <v>4157</v>
      </c>
      <c r="O73" s="14">
        <f>VLOOKUP(C73,'FHA shares'!A$10:G$178, 4, FALSE)</f>
        <v>8.83322E-2</v>
      </c>
      <c r="P73" s="18">
        <f>VLOOKUP(C73,'FHA shares'!A$10:G$178, 5, FALSE)</f>
        <v>14011.67</v>
      </c>
      <c r="Q73" s="18">
        <f>VLOOKUP(C73,'FHA shares'!A$10:G$178, 6, FALSE)</f>
        <v>939.995</v>
      </c>
      <c r="R73" s="14">
        <f>VLOOKUP(C73,'FHA shares'!A$10:G$178, 7, FALSE)</f>
        <v>6.7086599999999996E-2</v>
      </c>
      <c r="S73" s="10" t="str">
        <f t="shared" si="9"/>
        <v>No</v>
      </c>
    </row>
    <row r="74" spans="1:19" x14ac:dyDescent="0.4">
      <c r="A74" s="8"/>
      <c r="B74" s="7" t="s">
        <v>76</v>
      </c>
      <c r="C74">
        <v>40380</v>
      </c>
      <c r="D74" s="37">
        <v>32714</v>
      </c>
      <c r="E74" s="37">
        <v>1194</v>
      </c>
      <c r="F74" s="37">
        <v>427</v>
      </c>
      <c r="G74" s="37">
        <v>3296</v>
      </c>
      <c r="H74" s="37">
        <v>4917</v>
      </c>
      <c r="I74" s="37">
        <v>98</v>
      </c>
      <c r="J74" s="14">
        <f t="shared" si="7"/>
        <v>0.15030262273032952</v>
      </c>
      <c r="K74" s="14">
        <f t="shared" si="8"/>
        <v>0.10075197163294003</v>
      </c>
      <c r="L74" s="14"/>
      <c r="M74" s="18">
        <f>VLOOKUP(C74,'FHA shares'!A$10:G$178, 2, FALSE)</f>
        <v>18152</v>
      </c>
      <c r="N74" s="18">
        <f>VLOOKUP(C74,'FHA shares'!A$10:G$178, 3, FALSE)</f>
        <v>2600</v>
      </c>
      <c r="O74" s="14">
        <f>VLOOKUP(C74,'FHA shares'!A$10:G$178, 4, FALSE)</f>
        <v>0.1432349</v>
      </c>
      <c r="P74" s="18">
        <f>VLOOKUP(C74,'FHA shares'!A$10:G$178, 5, FALSE)</f>
        <v>3068.38</v>
      </c>
      <c r="Q74" s="18">
        <f>VLOOKUP(C74,'FHA shares'!A$10:G$178, 6, FALSE)</f>
        <v>353.53</v>
      </c>
      <c r="R74" s="14">
        <f>VLOOKUP(C74,'FHA shares'!A$10:G$178, 7, FALSE)</f>
        <v>0.11521720000000001</v>
      </c>
      <c r="S74" s="10" t="str">
        <f t="shared" si="9"/>
        <v>Yes</v>
      </c>
    </row>
    <row r="75" spans="1:19" x14ac:dyDescent="0.4">
      <c r="A75" s="8"/>
      <c r="B75" s="7" t="s">
        <v>77</v>
      </c>
      <c r="C75">
        <v>15380</v>
      </c>
      <c r="D75" s="37">
        <v>34236</v>
      </c>
      <c r="E75" s="37">
        <v>1170</v>
      </c>
      <c r="F75" s="37">
        <v>451</v>
      </c>
      <c r="G75" s="37">
        <v>3252</v>
      </c>
      <c r="H75" s="37">
        <v>4873</v>
      </c>
      <c r="I75" s="37">
        <v>101</v>
      </c>
      <c r="J75" s="14">
        <f t="shared" si="7"/>
        <v>0.14233555321883398</v>
      </c>
      <c r="K75" s="14">
        <f t="shared" si="8"/>
        <v>9.4987732211706977E-2</v>
      </c>
      <c r="L75" s="14"/>
      <c r="M75" s="18">
        <f>VLOOKUP(C75,'FHA shares'!A$10:G$178, 2, FALSE)</f>
        <v>18732</v>
      </c>
      <c r="N75" s="18">
        <f>VLOOKUP(C75,'FHA shares'!A$10:G$178, 3, FALSE)</f>
        <v>2623</v>
      </c>
      <c r="O75" s="14">
        <f>VLOOKUP(C75,'FHA shares'!A$10:G$178, 4, FALSE)</f>
        <v>0.14002780000000001</v>
      </c>
      <c r="P75" s="18">
        <f>VLOOKUP(C75,'FHA shares'!A$10:G$178, 5, FALSE)</f>
        <v>4014.41</v>
      </c>
      <c r="Q75" s="18">
        <f>VLOOKUP(C75,'FHA shares'!A$10:G$178, 6, FALSE)</f>
        <v>389.89499999999998</v>
      </c>
      <c r="R75" s="14">
        <f>VLOOKUP(C75,'FHA shares'!A$10:G$178, 7, FALSE)</f>
        <v>9.7123899999999999E-2</v>
      </c>
      <c r="S75" s="10" t="str">
        <f t="shared" si="9"/>
        <v>No</v>
      </c>
    </row>
    <row r="76" spans="1:19" x14ac:dyDescent="0.4">
      <c r="A76" s="8" t="s">
        <v>184</v>
      </c>
      <c r="B76" s="7" t="s">
        <v>80</v>
      </c>
      <c r="C76">
        <v>20994</v>
      </c>
      <c r="D76" s="37">
        <v>24780</v>
      </c>
      <c r="E76" s="37">
        <v>980</v>
      </c>
      <c r="F76" s="37">
        <v>510</v>
      </c>
      <c r="G76" s="37">
        <v>3104</v>
      </c>
      <c r="H76" s="37">
        <v>4594</v>
      </c>
      <c r="I76" s="37">
        <v>49</v>
      </c>
      <c r="J76" s="14">
        <f t="shared" si="7"/>
        <v>0.1853914447134786</v>
      </c>
      <c r="K76" s="14">
        <f t="shared" si="8"/>
        <v>0.12526230831315577</v>
      </c>
      <c r="L76" s="14"/>
      <c r="M76" s="18">
        <f>VLOOKUP(C76,'FHA shares'!A$10:G$178, 2, FALSE)</f>
        <v>20528</v>
      </c>
      <c r="N76" s="18">
        <f>VLOOKUP(C76,'FHA shares'!A$10:G$178, 3, FALSE)</f>
        <v>4076</v>
      </c>
      <c r="O76" s="14">
        <f>VLOOKUP(C76,'FHA shares'!A$10:G$178, 4, FALSE)</f>
        <v>0.19855809999999999</v>
      </c>
      <c r="P76" s="18">
        <f>VLOOKUP(C76,'FHA shares'!A$10:G$178, 5, FALSE)</f>
        <v>4797.08</v>
      </c>
      <c r="Q76" s="18">
        <f>VLOOKUP(C76,'FHA shares'!A$10:G$178, 6, FALSE)</f>
        <v>859.15</v>
      </c>
      <c r="R76" s="14">
        <f>VLOOKUP(C76,'FHA shares'!A$10:G$178, 7, FALSE)</f>
        <v>0.17909849999999999</v>
      </c>
      <c r="S76" s="10" t="str">
        <f t="shared" si="9"/>
        <v>Yes</v>
      </c>
    </row>
    <row r="77" spans="1:19" x14ac:dyDescent="0.4">
      <c r="A77" s="8"/>
      <c r="B77" s="7" t="s">
        <v>86</v>
      </c>
      <c r="C77">
        <v>46060</v>
      </c>
      <c r="D77" s="37">
        <v>30478</v>
      </c>
      <c r="E77" s="37">
        <v>1102</v>
      </c>
      <c r="F77" s="37">
        <v>450</v>
      </c>
      <c r="G77" s="37">
        <v>2912</v>
      </c>
      <c r="H77" s="37">
        <v>4464</v>
      </c>
      <c r="I77" s="37">
        <v>9</v>
      </c>
      <c r="J77" s="14">
        <f t="shared" si="7"/>
        <v>0.14646630356322593</v>
      </c>
      <c r="K77" s="14">
        <f t="shared" si="8"/>
        <v>9.554432705558108E-2</v>
      </c>
      <c r="L77" s="14"/>
      <c r="M77" s="18">
        <f>VLOOKUP(C77,'FHA shares'!A$10:G$178, 2, FALSE)</f>
        <v>31205</v>
      </c>
      <c r="N77" s="18">
        <f>VLOOKUP(C77,'FHA shares'!A$10:G$178, 3, FALSE)</f>
        <v>5145</v>
      </c>
      <c r="O77" s="14">
        <f>VLOOKUP(C77,'FHA shares'!A$10:G$178, 4, FALSE)</f>
        <v>0.16487740000000001</v>
      </c>
      <c r="P77" s="18">
        <f>VLOOKUP(C77,'FHA shares'!A$10:G$178, 5, FALSE)</f>
        <v>7278.5950000000003</v>
      </c>
      <c r="Q77" s="18">
        <f>VLOOKUP(C77,'FHA shares'!A$10:G$178, 6, FALSE)</f>
        <v>947.54499999999996</v>
      </c>
      <c r="R77" s="14">
        <f>VLOOKUP(C77,'FHA shares'!A$10:G$178, 7, FALSE)</f>
        <v>0.1301824</v>
      </c>
      <c r="S77" s="10" t="str">
        <f t="shared" si="9"/>
        <v>No</v>
      </c>
    </row>
    <row r="78" spans="1:19" x14ac:dyDescent="0.4">
      <c r="A78" s="8"/>
      <c r="B78" s="7" t="s">
        <v>78</v>
      </c>
      <c r="C78">
        <v>15980</v>
      </c>
      <c r="D78" s="37">
        <v>26804</v>
      </c>
      <c r="E78" s="37">
        <v>856</v>
      </c>
      <c r="F78" s="37">
        <v>355</v>
      </c>
      <c r="G78" s="37">
        <v>3134</v>
      </c>
      <c r="H78" s="37">
        <v>4345</v>
      </c>
      <c r="I78" s="37">
        <v>43</v>
      </c>
      <c r="J78" s="14">
        <f t="shared" si="7"/>
        <v>0.16210267124309805</v>
      </c>
      <c r="K78" s="14">
        <f t="shared" si="8"/>
        <v>0.11692284733621848</v>
      </c>
      <c r="L78" s="14"/>
      <c r="M78" s="18">
        <f>VLOOKUP(C78,'FHA shares'!A$10:G$178, 2, FALSE)</f>
        <v>24092</v>
      </c>
      <c r="N78" s="18">
        <f>VLOOKUP(C78,'FHA shares'!A$10:G$178, 3, FALSE)</f>
        <v>5205</v>
      </c>
      <c r="O78" s="14">
        <f>VLOOKUP(C78,'FHA shares'!A$10:G$178, 4, FALSE)</f>
        <v>0.21604680000000001</v>
      </c>
      <c r="P78" s="18">
        <f>VLOOKUP(C78,'FHA shares'!A$10:G$178, 5, FALSE)</f>
        <v>6367.96</v>
      </c>
      <c r="Q78" s="18">
        <f>VLOOKUP(C78,'FHA shares'!A$10:G$178, 6, FALSE)</f>
        <v>1048.9649999999999</v>
      </c>
      <c r="R78" s="14">
        <f>VLOOKUP(C78,'FHA shares'!A$10:G$178, 7, FALSE)</f>
        <v>0.16472539999999999</v>
      </c>
      <c r="S78" s="10" t="str">
        <f t="shared" si="9"/>
        <v>Yes</v>
      </c>
    </row>
    <row r="79" spans="1:19" x14ac:dyDescent="0.4">
      <c r="A79" s="8"/>
      <c r="B79" s="7" t="s">
        <v>85</v>
      </c>
      <c r="C79">
        <v>32580</v>
      </c>
      <c r="D79" s="37">
        <v>20247</v>
      </c>
      <c r="E79" s="37">
        <v>837</v>
      </c>
      <c r="F79" s="37">
        <v>379</v>
      </c>
      <c r="G79" s="37">
        <v>3040</v>
      </c>
      <c r="H79" s="37">
        <v>4256</v>
      </c>
      <c r="I79" s="37">
        <v>6</v>
      </c>
      <c r="J79" s="14">
        <f t="shared" si="7"/>
        <v>0.21020398083666716</v>
      </c>
      <c r="K79" s="14">
        <f t="shared" si="8"/>
        <v>0.15014570059761939</v>
      </c>
      <c r="L79" s="14"/>
      <c r="M79" s="18">
        <f>VLOOKUP(C79,'FHA shares'!A$10:G$178, 2, FALSE)</f>
        <v>6511</v>
      </c>
      <c r="N79" s="18">
        <f>VLOOKUP(C79,'FHA shares'!A$10:G$178, 3, FALSE)</f>
        <v>2290</v>
      </c>
      <c r="O79" s="14">
        <f>VLOOKUP(C79,'FHA shares'!A$10:G$178, 4, FALSE)</f>
        <v>0.35171249999999998</v>
      </c>
      <c r="P79" s="18">
        <f>VLOOKUP(C79,'FHA shares'!A$10:G$178, 5, FALSE)</f>
        <v>1216.625</v>
      </c>
      <c r="Q79" s="18">
        <f>VLOOKUP(C79,'FHA shares'!A$10:G$178, 6, FALSE)</f>
        <v>392.22</v>
      </c>
      <c r="R79" s="14">
        <f>VLOOKUP(C79,'FHA shares'!A$10:G$178, 7, FALSE)</f>
        <v>0.32238359999999999</v>
      </c>
      <c r="S79" s="10" t="str">
        <f t="shared" si="9"/>
        <v>Yes</v>
      </c>
    </row>
    <row r="80" spans="1:19" x14ac:dyDescent="0.4">
      <c r="A80" s="8"/>
      <c r="B80" s="7" t="s">
        <v>83</v>
      </c>
      <c r="C80">
        <v>10580</v>
      </c>
      <c r="D80" s="37">
        <v>24280</v>
      </c>
      <c r="E80" s="37">
        <v>914</v>
      </c>
      <c r="F80" s="37">
        <v>359</v>
      </c>
      <c r="G80" s="37">
        <v>2916</v>
      </c>
      <c r="H80" s="37">
        <v>4189</v>
      </c>
      <c r="I80" s="37">
        <v>156</v>
      </c>
      <c r="J80" s="14">
        <f t="shared" si="7"/>
        <v>0.17252883031301483</v>
      </c>
      <c r="K80" s="14">
        <f t="shared" si="8"/>
        <v>0.12009884678747941</v>
      </c>
      <c r="L80" s="14"/>
      <c r="M80" s="18">
        <f>VLOOKUP(C80,'FHA shares'!A$10:G$178, 2, FALSE)</f>
        <v>16242</v>
      </c>
      <c r="N80" s="18">
        <f>VLOOKUP(C80,'FHA shares'!A$10:G$178, 3, FALSE)</f>
        <v>2443</v>
      </c>
      <c r="O80" s="14">
        <f>VLOOKUP(C80,'FHA shares'!A$10:G$178, 4, FALSE)</f>
        <v>0.1504125</v>
      </c>
      <c r="P80" s="18">
        <f>VLOOKUP(C80,'FHA shares'!A$10:G$178, 5, FALSE)</f>
        <v>4195.53</v>
      </c>
      <c r="Q80" s="18">
        <f>VLOOKUP(C80,'FHA shares'!A$10:G$178, 6, FALSE)</f>
        <v>438.14499999999998</v>
      </c>
      <c r="R80" s="14">
        <f>VLOOKUP(C80,'FHA shares'!A$10:G$178, 7, FALSE)</f>
        <v>0.10443139999999999</v>
      </c>
      <c r="S80" s="10" t="str">
        <f t="shared" si="9"/>
        <v>Yes</v>
      </c>
    </row>
    <row r="81" spans="1:19" x14ac:dyDescent="0.4">
      <c r="A81" s="8" t="s">
        <v>192</v>
      </c>
      <c r="B81" s="7" t="s">
        <v>84</v>
      </c>
      <c r="C81">
        <v>14454</v>
      </c>
      <c r="D81" s="37">
        <v>21105</v>
      </c>
      <c r="E81" s="37">
        <v>906</v>
      </c>
      <c r="F81" s="37">
        <v>357</v>
      </c>
      <c r="G81" s="37">
        <v>2906</v>
      </c>
      <c r="H81" s="37">
        <v>4169</v>
      </c>
      <c r="I81" s="37">
        <v>34</v>
      </c>
      <c r="J81" s="14">
        <f t="shared" si="7"/>
        <v>0.19753612887941246</v>
      </c>
      <c r="K81" s="14">
        <f t="shared" si="8"/>
        <v>0.1376924899312959</v>
      </c>
      <c r="L81" s="14"/>
      <c r="M81" s="18">
        <f>VLOOKUP(C81,'FHA shares'!A$10:G$178, 2, FALSE)</f>
        <v>51965</v>
      </c>
      <c r="N81" s="18">
        <f>VLOOKUP(C81,'FHA shares'!A$10:G$178, 3, FALSE)</f>
        <v>4322</v>
      </c>
      <c r="O81" s="14">
        <f>VLOOKUP(C81,'FHA shares'!A$10:G$178, 4, FALSE)</f>
        <v>8.3171400000000006E-2</v>
      </c>
      <c r="P81" s="18">
        <f>VLOOKUP(C81,'FHA shares'!A$10:G$178, 5, FALSE)</f>
        <v>25430.16</v>
      </c>
      <c r="Q81" s="18">
        <f>VLOOKUP(C81,'FHA shares'!A$10:G$178, 6, FALSE)</f>
        <v>1712.26</v>
      </c>
      <c r="R81" s="14">
        <f>VLOOKUP(C81,'FHA shares'!A$10:G$178, 7, FALSE)</f>
        <v>6.73319E-2</v>
      </c>
      <c r="S81" s="10" t="str">
        <f t="shared" si="9"/>
        <v>No</v>
      </c>
    </row>
    <row r="82" spans="1:19" x14ac:dyDescent="0.4">
      <c r="A82" s="8"/>
      <c r="B82" s="7" t="s">
        <v>87</v>
      </c>
      <c r="C82">
        <v>24860</v>
      </c>
      <c r="D82" s="37">
        <v>25589</v>
      </c>
      <c r="E82" s="37">
        <v>1031</v>
      </c>
      <c r="F82" s="37">
        <v>369</v>
      </c>
      <c r="G82" s="37">
        <v>2761</v>
      </c>
      <c r="H82" s="37">
        <v>4161</v>
      </c>
      <c r="I82" s="37">
        <v>37</v>
      </c>
      <c r="J82" s="14">
        <f t="shared" si="7"/>
        <v>0.16260893352612452</v>
      </c>
      <c r="K82" s="14">
        <f t="shared" si="8"/>
        <v>0.107897924889601</v>
      </c>
      <c r="L82" s="14"/>
      <c r="M82" s="18">
        <f>VLOOKUP(C82,'FHA shares'!A$10:G$178, 2, FALSE)</f>
        <v>24064</v>
      </c>
      <c r="N82" s="18">
        <f>VLOOKUP(C82,'FHA shares'!A$10:G$178, 3, FALSE)</f>
        <v>4209</v>
      </c>
      <c r="O82" s="14">
        <f>VLOOKUP(C82,'FHA shares'!A$10:G$178, 4, FALSE)</f>
        <v>0.1749086</v>
      </c>
      <c r="P82" s="18">
        <f>VLOOKUP(C82,'FHA shares'!A$10:G$178, 5, FALSE)</f>
        <v>5748.26</v>
      </c>
      <c r="Q82" s="18">
        <f>VLOOKUP(C82,'FHA shares'!A$10:G$178, 6, FALSE)</f>
        <v>747.11500000000001</v>
      </c>
      <c r="R82" s="14">
        <f>VLOOKUP(C82,'FHA shares'!A$10:G$178, 7, FALSE)</f>
        <v>0.12997239999999999</v>
      </c>
      <c r="S82" s="10" t="str">
        <f t="shared" si="9"/>
        <v>Yes</v>
      </c>
    </row>
    <row r="83" spans="1:19" x14ac:dyDescent="0.4">
      <c r="A83" s="8"/>
      <c r="B83" s="7" t="s">
        <v>89</v>
      </c>
      <c r="C83">
        <v>16700</v>
      </c>
      <c r="D83" s="37">
        <v>21356</v>
      </c>
      <c r="E83" s="37">
        <v>913</v>
      </c>
      <c r="F83" s="37">
        <v>335</v>
      </c>
      <c r="G83" s="37">
        <v>2882</v>
      </c>
      <c r="H83" s="37">
        <v>4130</v>
      </c>
      <c r="I83" s="37">
        <v>27</v>
      </c>
      <c r="J83" s="14">
        <f t="shared" si="7"/>
        <v>0.19338827495785726</v>
      </c>
      <c r="K83" s="14">
        <f t="shared" si="8"/>
        <v>0.13495036523693577</v>
      </c>
      <c r="L83" s="14"/>
      <c r="M83" s="18">
        <f>VLOOKUP(C83,'FHA shares'!A$10:G$178, 2, FALSE)</f>
        <v>27839</v>
      </c>
      <c r="N83" s="18">
        <f>VLOOKUP(C83,'FHA shares'!A$10:G$178, 3, FALSE)</f>
        <v>3815</v>
      </c>
      <c r="O83" s="14">
        <f>VLOOKUP(C83,'FHA shares'!A$10:G$178, 4, FALSE)</f>
        <v>0.13703799999999999</v>
      </c>
      <c r="P83" s="18">
        <f>VLOOKUP(C83,'FHA shares'!A$10:G$178, 5, FALSE)</f>
        <v>8930.4950000000008</v>
      </c>
      <c r="Q83" s="18">
        <f>VLOOKUP(C83,'FHA shares'!A$10:G$178, 6, FALSE)</f>
        <v>841.97500000000002</v>
      </c>
      <c r="R83" s="14">
        <f>VLOOKUP(C83,'FHA shares'!A$10:G$178, 7, FALSE)</f>
        <v>9.4280900000000001E-2</v>
      </c>
      <c r="S83" s="10" t="str">
        <f t="shared" si="9"/>
        <v>Yes</v>
      </c>
    </row>
    <row r="84" spans="1:19" x14ac:dyDescent="0.4">
      <c r="A84" s="8"/>
      <c r="B84" s="7" t="s">
        <v>90</v>
      </c>
      <c r="C84">
        <v>36540</v>
      </c>
      <c r="D84" s="37">
        <v>27759</v>
      </c>
      <c r="E84" s="37">
        <v>1014</v>
      </c>
      <c r="F84" s="37">
        <v>426</v>
      </c>
      <c r="G84" s="37">
        <v>2645</v>
      </c>
      <c r="H84" s="37">
        <v>4085</v>
      </c>
      <c r="I84" s="37">
        <v>31</v>
      </c>
      <c r="J84" s="14">
        <f t="shared" si="7"/>
        <v>0.14715947980835045</v>
      </c>
      <c r="K84" s="14">
        <f t="shared" si="8"/>
        <v>9.5284412262689577E-2</v>
      </c>
      <c r="L84" s="14"/>
      <c r="M84" s="18">
        <f>VLOOKUP(C84,'FHA shares'!A$10:G$178, 2, FALSE)</f>
        <v>26680</v>
      </c>
      <c r="N84" s="18">
        <f>VLOOKUP(C84,'FHA shares'!A$10:G$178, 3, FALSE)</f>
        <v>3079</v>
      </c>
      <c r="O84" s="14">
        <f>VLOOKUP(C84,'FHA shares'!A$10:G$178, 4, FALSE)</f>
        <v>0.1154048</v>
      </c>
      <c r="P84" s="18">
        <f>VLOOKUP(C84,'FHA shares'!A$10:G$178, 5, FALSE)</f>
        <v>6092.41</v>
      </c>
      <c r="Q84" s="18">
        <f>VLOOKUP(C84,'FHA shares'!A$10:G$178, 6, FALSE)</f>
        <v>535.245</v>
      </c>
      <c r="R84" s="14">
        <f>VLOOKUP(C84,'FHA shares'!A$10:G$178, 7, FALSE)</f>
        <v>8.7854399999999999E-2</v>
      </c>
      <c r="S84" s="10" t="str">
        <f t="shared" si="9"/>
        <v>No</v>
      </c>
    </row>
    <row r="85" spans="1:19" x14ac:dyDescent="0.4">
      <c r="A85" s="8"/>
      <c r="B85" s="7" t="s">
        <v>81</v>
      </c>
      <c r="C85">
        <v>41740</v>
      </c>
      <c r="D85" s="37">
        <v>23227</v>
      </c>
      <c r="E85" s="37">
        <v>686</v>
      </c>
      <c r="F85" s="37">
        <v>275</v>
      </c>
      <c r="G85" s="37">
        <v>3093</v>
      </c>
      <c r="H85" s="37">
        <v>4054</v>
      </c>
      <c r="I85" s="37">
        <v>10</v>
      </c>
      <c r="J85" s="14">
        <f t="shared" si="7"/>
        <v>0.17453825289533731</v>
      </c>
      <c r="K85" s="14">
        <f t="shared" si="8"/>
        <v>0.13316399018383779</v>
      </c>
      <c r="L85" s="14"/>
      <c r="M85" s="18">
        <f>VLOOKUP(C85,'FHA shares'!A$10:G$178, 2, FALSE)</f>
        <v>95665</v>
      </c>
      <c r="N85" s="18">
        <f>VLOOKUP(C85,'FHA shares'!A$10:G$178, 3, FALSE)</f>
        <v>6699</v>
      </c>
      <c r="O85" s="14">
        <f>VLOOKUP(C85,'FHA shares'!A$10:G$178, 4, FALSE)</f>
        <v>7.0025599999999993E-2</v>
      </c>
      <c r="P85" s="18">
        <f>VLOOKUP(C85,'FHA shares'!A$10:G$178, 5, FALSE)</f>
        <v>52359.3</v>
      </c>
      <c r="Q85" s="18">
        <f>VLOOKUP(C85,'FHA shares'!A$10:G$178, 6, FALSE)</f>
        <v>2949.8049999999998</v>
      </c>
      <c r="R85" s="14">
        <f>VLOOKUP(C85,'FHA shares'!A$10:G$178, 7, FALSE)</f>
        <v>5.6337699999999998E-2</v>
      </c>
      <c r="S85" s="10" t="str">
        <f t="shared" si="9"/>
        <v>No</v>
      </c>
    </row>
    <row r="86" spans="1:19" x14ac:dyDescent="0.4">
      <c r="A86" s="8"/>
      <c r="B86" s="7" t="s">
        <v>95</v>
      </c>
      <c r="C86">
        <v>19430</v>
      </c>
      <c r="D86" s="37">
        <v>27861</v>
      </c>
      <c r="E86" s="37">
        <v>1043</v>
      </c>
      <c r="F86" s="37">
        <v>420</v>
      </c>
      <c r="G86" s="37">
        <v>2558</v>
      </c>
      <c r="H86" s="37">
        <v>4021</v>
      </c>
      <c r="I86" s="37">
        <v>108</v>
      </c>
      <c r="J86" s="14">
        <f t="shared" si="7"/>
        <v>0.14432360647500089</v>
      </c>
      <c r="K86" s="14">
        <f t="shared" si="8"/>
        <v>9.1812928466314919E-2</v>
      </c>
      <c r="L86" s="14"/>
      <c r="M86" s="18">
        <f>VLOOKUP(C86,'FHA shares'!A$10:G$178, 2, FALSE)</f>
        <v>18252</v>
      </c>
      <c r="N86" s="18">
        <f>VLOOKUP(C86,'FHA shares'!A$10:G$178, 3, FALSE)</f>
        <v>2961</v>
      </c>
      <c r="O86" s="14">
        <f>VLOOKUP(C86,'FHA shares'!A$10:G$178, 4, FALSE)</f>
        <v>0.16222880000000001</v>
      </c>
      <c r="P86" s="18">
        <f>VLOOKUP(C86,'FHA shares'!A$10:G$178, 5, FALSE)</f>
        <v>3251.69</v>
      </c>
      <c r="Q86" s="18">
        <f>VLOOKUP(C86,'FHA shares'!A$10:G$178, 6, FALSE)</f>
        <v>401.64499999999998</v>
      </c>
      <c r="R86" s="14">
        <f>VLOOKUP(C86,'FHA shares'!A$10:G$178, 7, FALSE)</f>
        <v>0.1235188</v>
      </c>
      <c r="S86" s="10" t="str">
        <f t="shared" si="9"/>
        <v>No</v>
      </c>
    </row>
    <row r="87" spans="1:19" x14ac:dyDescent="0.4">
      <c r="A87" s="8" t="s">
        <v>192</v>
      </c>
      <c r="B87" s="7" t="s">
        <v>82</v>
      </c>
      <c r="C87">
        <v>15764</v>
      </c>
      <c r="D87" s="37">
        <v>22294</v>
      </c>
      <c r="E87" s="37">
        <v>781</v>
      </c>
      <c r="F87" s="37">
        <v>335</v>
      </c>
      <c r="G87" s="37">
        <v>2874</v>
      </c>
      <c r="H87" s="37">
        <v>3990</v>
      </c>
      <c r="I87" s="37">
        <v>20</v>
      </c>
      <c r="J87" s="14">
        <f t="shared" si="7"/>
        <v>0.17897192069615142</v>
      </c>
      <c r="K87" s="14">
        <f t="shared" si="8"/>
        <v>0.12891360904279178</v>
      </c>
      <c r="L87" s="14"/>
      <c r="M87" s="18">
        <f>VLOOKUP(C87,'FHA shares'!A$10:G$178, 2, FALSE)</f>
        <v>63108</v>
      </c>
      <c r="N87" s="18">
        <f>VLOOKUP(C87,'FHA shares'!A$10:G$178, 3, FALSE)</f>
        <v>4735</v>
      </c>
      <c r="O87" s="14">
        <f>VLOOKUP(C87,'FHA shares'!A$10:G$178, 4, FALSE)</f>
        <v>7.5030100000000002E-2</v>
      </c>
      <c r="P87" s="18">
        <f>VLOOKUP(C87,'FHA shares'!A$10:G$178, 5, FALSE)</f>
        <v>29543.06</v>
      </c>
      <c r="Q87" s="18">
        <f>VLOOKUP(C87,'FHA shares'!A$10:G$178, 6, FALSE)</f>
        <v>1925.115</v>
      </c>
      <c r="R87" s="14">
        <f>VLOOKUP(C87,'FHA shares'!A$10:G$178, 7, FALSE)</f>
        <v>6.5162999999999999E-2</v>
      </c>
      <c r="S87" s="10" t="str">
        <f t="shared" si="9"/>
        <v>No</v>
      </c>
    </row>
    <row r="88" spans="1:19" x14ac:dyDescent="0.4">
      <c r="A88" s="8"/>
      <c r="B88" s="7" t="s">
        <v>88</v>
      </c>
      <c r="C88">
        <v>33340</v>
      </c>
      <c r="D88" s="37">
        <v>24992</v>
      </c>
      <c r="E88" s="37">
        <v>828</v>
      </c>
      <c r="F88" s="37">
        <v>338</v>
      </c>
      <c r="G88" s="37">
        <v>2803</v>
      </c>
      <c r="H88" s="37">
        <v>3969</v>
      </c>
      <c r="I88" s="37">
        <v>52</v>
      </c>
      <c r="J88" s="14">
        <f t="shared" si="7"/>
        <v>0.15881081946222791</v>
      </c>
      <c r="K88" s="14">
        <f t="shared" si="8"/>
        <v>0.11215588988476312</v>
      </c>
      <c r="L88" s="14"/>
      <c r="M88" s="18">
        <f>VLOOKUP(C88,'FHA shares'!A$10:G$178, 2, FALSE)</f>
        <v>40197</v>
      </c>
      <c r="N88" s="18">
        <f>VLOOKUP(C88,'FHA shares'!A$10:G$178, 3, FALSE)</f>
        <v>3269</v>
      </c>
      <c r="O88" s="14">
        <f>VLOOKUP(C88,'FHA shares'!A$10:G$178, 4, FALSE)</f>
        <v>8.1324499999999994E-2</v>
      </c>
      <c r="P88" s="18">
        <f>VLOOKUP(C88,'FHA shares'!A$10:G$178, 5, FALSE)</f>
        <v>10180.709999999999</v>
      </c>
      <c r="Q88" s="18">
        <f>VLOOKUP(C88,'FHA shares'!A$10:G$178, 6, FALSE)</f>
        <v>620.57500000000005</v>
      </c>
      <c r="R88" s="14">
        <f>VLOOKUP(C88,'FHA shares'!A$10:G$178, 7, FALSE)</f>
        <v>6.09559E-2</v>
      </c>
      <c r="S88" s="10" t="str">
        <f t="shared" si="9"/>
        <v>No</v>
      </c>
    </row>
    <row r="89" spans="1:19" x14ac:dyDescent="0.4">
      <c r="A89" s="8" t="s">
        <v>193</v>
      </c>
      <c r="B89" s="7" t="s">
        <v>92</v>
      </c>
      <c r="C89">
        <v>45104</v>
      </c>
      <c r="D89" s="37">
        <v>23361</v>
      </c>
      <c r="E89" s="37">
        <v>768</v>
      </c>
      <c r="F89" s="37">
        <v>339</v>
      </c>
      <c r="G89" s="37">
        <v>2832</v>
      </c>
      <c r="H89" s="37">
        <v>3939</v>
      </c>
      <c r="I89" s="37">
        <v>14</v>
      </c>
      <c r="J89" s="14">
        <f t="shared" si="7"/>
        <v>0.1686143572621035</v>
      </c>
      <c r="K89" s="14">
        <f t="shared" si="8"/>
        <v>0.1212276871709259</v>
      </c>
      <c r="L89" s="14"/>
      <c r="M89" s="18">
        <f>VLOOKUP(C89,'FHA shares'!A$10:G$178, 2, FALSE)</f>
        <v>35513</v>
      </c>
      <c r="N89" s="18">
        <f>VLOOKUP(C89,'FHA shares'!A$10:G$178, 3, FALSE)</f>
        <v>5836</v>
      </c>
      <c r="O89" s="14">
        <f>VLOOKUP(C89,'FHA shares'!A$10:G$178, 4, FALSE)</f>
        <v>0.16433420000000001</v>
      </c>
      <c r="P89" s="18">
        <f>VLOOKUP(C89,'FHA shares'!A$10:G$178, 5, FALSE)</f>
        <v>12591.42</v>
      </c>
      <c r="Q89" s="18">
        <f>VLOOKUP(C89,'FHA shares'!A$10:G$178, 6, FALSE)</f>
        <v>1865.19</v>
      </c>
      <c r="R89" s="14">
        <f>VLOOKUP(C89,'FHA shares'!A$10:G$178, 7, FALSE)</f>
        <v>0.14813190000000001</v>
      </c>
      <c r="S89" s="10" t="str">
        <f t="shared" si="9"/>
        <v>Yes</v>
      </c>
    </row>
    <row r="90" spans="1:19" x14ac:dyDescent="0.4">
      <c r="A90" s="8"/>
      <c r="B90" s="7" t="s">
        <v>94</v>
      </c>
      <c r="C90">
        <v>29404</v>
      </c>
      <c r="D90" s="37">
        <v>21781</v>
      </c>
      <c r="E90" s="37">
        <v>862</v>
      </c>
      <c r="F90" s="37">
        <v>393</v>
      </c>
      <c r="G90" s="37">
        <v>2605</v>
      </c>
      <c r="H90" s="37">
        <v>3860</v>
      </c>
      <c r="I90" s="37">
        <v>66</v>
      </c>
      <c r="J90" s="14">
        <f t="shared" si="7"/>
        <v>0.17721867682842846</v>
      </c>
      <c r="K90" s="14">
        <f t="shared" si="8"/>
        <v>0.11959965107203525</v>
      </c>
      <c r="L90" s="14"/>
      <c r="M90" s="18">
        <f>VLOOKUP(C90,'FHA shares'!A$10:G$178, 2, FALSE)</f>
        <v>22373</v>
      </c>
      <c r="N90" s="18">
        <f>VLOOKUP(C90,'FHA shares'!A$10:G$178, 3, FALSE)</f>
        <v>2857</v>
      </c>
      <c r="O90" s="14">
        <f>VLOOKUP(C90,'FHA shares'!A$10:G$178, 4, FALSE)</f>
        <v>0.1276986</v>
      </c>
      <c r="P90" s="18">
        <f>VLOOKUP(C90,'FHA shares'!A$10:G$178, 5, FALSE)</f>
        <v>6407.9350000000004</v>
      </c>
      <c r="Q90" s="18">
        <f>VLOOKUP(C90,'FHA shares'!A$10:G$178, 6, FALSE)</f>
        <v>558.20500000000004</v>
      </c>
      <c r="R90" s="14">
        <f>VLOOKUP(C90,'FHA shares'!A$10:G$178, 7, FALSE)</f>
        <v>8.7111499999999994E-2</v>
      </c>
      <c r="S90" s="10" t="str">
        <f t="shared" si="9"/>
        <v>Yes</v>
      </c>
    </row>
    <row r="91" spans="1:19" x14ac:dyDescent="0.4">
      <c r="A91" s="8"/>
      <c r="B91" s="7" t="s">
        <v>91</v>
      </c>
      <c r="C91">
        <v>24660</v>
      </c>
      <c r="D91" s="37">
        <v>23290</v>
      </c>
      <c r="E91" s="37">
        <v>984</v>
      </c>
      <c r="F91" s="37">
        <v>327</v>
      </c>
      <c r="G91" s="37">
        <v>2535</v>
      </c>
      <c r="H91" s="37">
        <v>3846</v>
      </c>
      <c r="I91" s="37">
        <v>18</v>
      </c>
      <c r="J91" s="14">
        <f t="shared" si="7"/>
        <v>0.16513525118076428</v>
      </c>
      <c r="K91" s="14">
        <f t="shared" si="8"/>
        <v>0.10884499785315586</v>
      </c>
      <c r="L91" s="14"/>
      <c r="M91" s="18">
        <f>VLOOKUP(C91,'FHA shares'!A$10:G$178, 2, FALSE)</f>
        <v>15538</v>
      </c>
      <c r="N91" s="18">
        <f>VLOOKUP(C91,'FHA shares'!A$10:G$178, 3, FALSE)</f>
        <v>2373</v>
      </c>
      <c r="O91" s="14">
        <f>VLOOKUP(C91,'FHA shares'!A$10:G$178, 4, FALSE)</f>
        <v>0.15272240000000001</v>
      </c>
      <c r="P91" s="18">
        <f>VLOOKUP(C91,'FHA shares'!A$10:G$178, 5, FALSE)</f>
        <v>3309.25</v>
      </c>
      <c r="Q91" s="18">
        <f>VLOOKUP(C91,'FHA shares'!A$10:G$178, 6, FALSE)</f>
        <v>401.63499999999999</v>
      </c>
      <c r="R91" s="14">
        <f>VLOOKUP(C91,'FHA shares'!A$10:G$178, 7, FALSE)</f>
        <v>0.1213674</v>
      </c>
      <c r="S91" s="10" t="str">
        <f t="shared" si="9"/>
        <v>Yes</v>
      </c>
    </row>
    <row r="92" spans="1:19" x14ac:dyDescent="0.4">
      <c r="A92" s="8" t="s">
        <v>192</v>
      </c>
      <c r="B92" s="7" t="s">
        <v>97</v>
      </c>
      <c r="C92">
        <v>49340</v>
      </c>
      <c r="D92" s="37">
        <v>20011</v>
      </c>
      <c r="E92" s="37">
        <v>869</v>
      </c>
      <c r="F92" s="37">
        <v>321</v>
      </c>
      <c r="G92" s="37">
        <v>2558</v>
      </c>
      <c r="H92" s="37">
        <v>3748</v>
      </c>
      <c r="I92" s="37">
        <v>57</v>
      </c>
      <c r="J92" s="14">
        <f t="shared" si="7"/>
        <v>0.18729698665733846</v>
      </c>
      <c r="K92" s="14">
        <f t="shared" si="8"/>
        <v>0.12782969366848235</v>
      </c>
      <c r="L92" s="14"/>
      <c r="M92" s="18">
        <f>VLOOKUP(C92,'FHA shares'!A$10:G$178, 2, FALSE)</f>
        <v>23761</v>
      </c>
      <c r="N92" s="18">
        <f>VLOOKUP(C92,'FHA shares'!A$10:G$178, 3, FALSE)</f>
        <v>3587</v>
      </c>
      <c r="O92" s="14">
        <f>VLOOKUP(C92,'FHA shares'!A$10:G$178, 4, FALSE)</f>
        <v>0.1509617</v>
      </c>
      <c r="P92" s="18">
        <f>VLOOKUP(C92,'FHA shares'!A$10:G$178, 5, FALSE)</f>
        <v>6455.3950000000004</v>
      </c>
      <c r="Q92" s="18">
        <f>VLOOKUP(C92,'FHA shares'!A$10:G$178, 6, FALSE)</f>
        <v>858.18499999999995</v>
      </c>
      <c r="R92" s="14">
        <f>VLOOKUP(C92,'FHA shares'!A$10:G$178, 7, FALSE)</f>
        <v>0.13294069999999999</v>
      </c>
      <c r="S92" s="10" t="str">
        <f t="shared" si="9"/>
        <v>Yes</v>
      </c>
    </row>
    <row r="93" spans="1:19" x14ac:dyDescent="0.4">
      <c r="A93" s="8"/>
      <c r="B93" s="7" t="s">
        <v>100</v>
      </c>
      <c r="C93">
        <v>12260</v>
      </c>
      <c r="D93" s="37">
        <v>20985</v>
      </c>
      <c r="E93" s="37">
        <v>971</v>
      </c>
      <c r="F93" s="37">
        <v>334</v>
      </c>
      <c r="G93" s="37">
        <v>2323</v>
      </c>
      <c r="H93" s="37">
        <v>3628</v>
      </c>
      <c r="I93" s="37">
        <v>25</v>
      </c>
      <c r="J93" s="14">
        <f t="shared" si="7"/>
        <v>0.17288539432928282</v>
      </c>
      <c r="K93" s="14">
        <f t="shared" si="8"/>
        <v>0.11069811770312128</v>
      </c>
      <c r="L93" s="14"/>
      <c r="M93" s="18">
        <f>VLOOKUP(C93,'FHA shares'!A$10:G$178, 2, FALSE)</f>
        <v>13910</v>
      </c>
      <c r="N93" s="18">
        <f>VLOOKUP(C93,'FHA shares'!A$10:G$178, 3, FALSE)</f>
        <v>2471</v>
      </c>
      <c r="O93" s="14">
        <f>VLOOKUP(C93,'FHA shares'!A$10:G$178, 4, FALSE)</f>
        <v>0.17764199999999999</v>
      </c>
      <c r="P93" s="18">
        <f>VLOOKUP(C93,'FHA shares'!A$10:G$178, 5, FALSE)</f>
        <v>2896.13</v>
      </c>
      <c r="Q93" s="18">
        <f>VLOOKUP(C93,'FHA shares'!A$10:G$178, 6, FALSE)</f>
        <v>404.375</v>
      </c>
      <c r="R93" s="14">
        <f>VLOOKUP(C93,'FHA shares'!A$10:G$178, 7, FALSE)</f>
        <v>0.139626</v>
      </c>
      <c r="S93" s="10" t="str">
        <f t="shared" si="9"/>
        <v>Yes</v>
      </c>
    </row>
    <row r="94" spans="1:19" x14ac:dyDescent="0.4">
      <c r="A94" s="8"/>
      <c r="B94" s="7" t="s">
        <v>105</v>
      </c>
      <c r="C94">
        <v>48620</v>
      </c>
      <c r="D94" s="37">
        <v>21210</v>
      </c>
      <c r="E94" s="37">
        <v>838</v>
      </c>
      <c r="F94" s="37">
        <v>343</v>
      </c>
      <c r="G94" s="37">
        <v>2377</v>
      </c>
      <c r="H94" s="37">
        <v>3558</v>
      </c>
      <c r="I94" s="37">
        <v>57</v>
      </c>
      <c r="J94" s="14">
        <f t="shared" si="7"/>
        <v>0.16775106082036775</v>
      </c>
      <c r="K94" s="14">
        <f t="shared" si="8"/>
        <v>0.11206977840641207</v>
      </c>
      <c r="L94" s="14"/>
      <c r="M94" s="18">
        <f>VLOOKUP(C94,'FHA shares'!A$10:G$178, 2, FALSE)</f>
        <v>14493</v>
      </c>
      <c r="N94" s="18">
        <f>VLOOKUP(C94,'FHA shares'!A$10:G$178, 3, FALSE)</f>
        <v>2332</v>
      </c>
      <c r="O94" s="14">
        <f>VLOOKUP(C94,'FHA shares'!A$10:G$178, 4, FALSE)</f>
        <v>0.1609053</v>
      </c>
      <c r="P94" s="18">
        <f>VLOOKUP(C94,'FHA shares'!A$10:G$178, 5, FALSE)</f>
        <v>2605.8449999999998</v>
      </c>
      <c r="Q94" s="18">
        <f>VLOOKUP(C94,'FHA shares'!A$10:G$178, 6, FALSE)</f>
        <v>332.12</v>
      </c>
      <c r="R94" s="14">
        <f>VLOOKUP(C94,'FHA shares'!A$10:G$178, 7, FALSE)</f>
        <v>0.12745190000000001</v>
      </c>
      <c r="S94" s="10" t="str">
        <f t="shared" si="9"/>
        <v>Yes</v>
      </c>
    </row>
    <row r="95" spans="1:19" x14ac:dyDescent="0.4">
      <c r="A95" s="8"/>
      <c r="B95" s="7" t="s">
        <v>101</v>
      </c>
      <c r="C95">
        <v>19660</v>
      </c>
      <c r="D95" s="37">
        <v>22911</v>
      </c>
      <c r="E95" s="37">
        <v>860</v>
      </c>
      <c r="F95" s="37">
        <v>327</v>
      </c>
      <c r="G95" s="37">
        <v>2364</v>
      </c>
      <c r="H95" s="37">
        <v>3551</v>
      </c>
      <c r="I95" s="37">
        <v>36</v>
      </c>
      <c r="J95" s="14">
        <f t="shared" si="7"/>
        <v>0.1549910523329405</v>
      </c>
      <c r="K95" s="14">
        <f t="shared" si="8"/>
        <v>0.10318187770066781</v>
      </c>
      <c r="L95" s="14"/>
      <c r="M95" s="18">
        <f>VLOOKUP(C95,'FHA shares'!A$10:G$178, 2, FALSE)</f>
        <v>20611</v>
      </c>
      <c r="N95" s="18">
        <f>VLOOKUP(C95,'FHA shares'!A$10:G$178, 3, FALSE)</f>
        <v>4627</v>
      </c>
      <c r="O95" s="14">
        <f>VLOOKUP(C95,'FHA shares'!A$10:G$178, 4, FALSE)</f>
        <v>0.22449179999999999</v>
      </c>
      <c r="P95" s="18">
        <f>VLOOKUP(C95,'FHA shares'!A$10:G$178, 5, FALSE)</f>
        <v>4440.665</v>
      </c>
      <c r="Q95" s="18">
        <f>VLOOKUP(C95,'FHA shares'!A$10:G$178, 6, FALSE)</f>
        <v>890.78499999999997</v>
      </c>
      <c r="R95" s="14">
        <f>VLOOKUP(C95,'FHA shares'!A$10:G$178, 7, FALSE)</f>
        <v>0.2005972</v>
      </c>
      <c r="S95" s="10" t="str">
        <f t="shared" si="9"/>
        <v>Yes</v>
      </c>
    </row>
    <row r="96" spans="1:19" x14ac:dyDescent="0.4">
      <c r="B96" s="11" t="s">
        <v>98</v>
      </c>
      <c r="C96">
        <v>23420</v>
      </c>
      <c r="D96" s="37">
        <v>25460</v>
      </c>
      <c r="E96" s="37">
        <v>869</v>
      </c>
      <c r="F96" s="37">
        <v>341</v>
      </c>
      <c r="G96" s="37">
        <v>2337</v>
      </c>
      <c r="H96" s="37">
        <v>3547</v>
      </c>
      <c r="I96" s="37">
        <v>15</v>
      </c>
      <c r="J96" s="14">
        <f t="shared" si="7"/>
        <v>0.13931657501963865</v>
      </c>
      <c r="K96" s="14">
        <f t="shared" si="8"/>
        <v>9.1791044776119407E-2</v>
      </c>
      <c r="L96" s="14"/>
      <c r="M96" s="18">
        <f>VLOOKUP(C96,'FHA shares'!A$10:G$178, 2, FALSE)</f>
        <v>19639</v>
      </c>
      <c r="N96" s="18">
        <f>VLOOKUP(C96,'FHA shares'!A$10:G$178, 3, FALSE)</f>
        <v>3873</v>
      </c>
      <c r="O96" s="14">
        <f>VLOOKUP(C96,'FHA shares'!A$10:G$178, 4, FALSE)</f>
        <v>0.19720960000000001</v>
      </c>
      <c r="P96" s="18">
        <f>VLOOKUP(C96,'FHA shares'!A$10:G$178, 5, FALSE)</f>
        <v>5494.835</v>
      </c>
      <c r="Q96" s="18">
        <f>VLOOKUP(C96,'FHA shares'!A$10:G$178, 6, FALSE)</f>
        <v>902.55499999999995</v>
      </c>
      <c r="R96" s="14">
        <f>VLOOKUP(C96,'FHA shares'!A$10:G$178, 7, FALSE)</f>
        <v>0.16425519999999999</v>
      </c>
      <c r="S96" s="10" t="str">
        <f t="shared" si="9"/>
        <v>No</v>
      </c>
    </row>
    <row r="97" spans="1:19" x14ac:dyDescent="0.4">
      <c r="A97" t="s">
        <v>194</v>
      </c>
      <c r="B97" s="7" t="s">
        <v>93</v>
      </c>
      <c r="C97">
        <v>36084</v>
      </c>
      <c r="D97" s="37">
        <v>19191</v>
      </c>
      <c r="E97" s="37">
        <v>591</v>
      </c>
      <c r="F97" s="37">
        <v>303</v>
      </c>
      <c r="G97" s="37">
        <v>2576</v>
      </c>
      <c r="H97" s="37">
        <v>3470</v>
      </c>
      <c r="I97" s="37">
        <v>11</v>
      </c>
      <c r="J97" s="14">
        <f t="shared" si="7"/>
        <v>0.18081392319316347</v>
      </c>
      <c r="K97" s="14">
        <f t="shared" si="8"/>
        <v>0.13422958678547237</v>
      </c>
      <c r="L97" s="14"/>
      <c r="M97" s="18">
        <f>VLOOKUP(C97,'FHA shares'!A$10:G$178, 2, FALSE)</f>
        <v>84081</v>
      </c>
      <c r="N97" s="18">
        <f>VLOOKUP(C97,'FHA shares'!A$10:G$178, 3, FALSE)</f>
        <v>5164</v>
      </c>
      <c r="O97" s="14">
        <f>VLOOKUP(C97,'FHA shares'!A$10:G$178, 4, FALSE)</f>
        <v>6.1416999999999999E-2</v>
      </c>
      <c r="P97" s="18">
        <f>VLOOKUP(C97,'FHA shares'!A$10:G$178, 5, FALSE)</f>
        <v>51592.25</v>
      </c>
      <c r="Q97" s="18">
        <f>VLOOKUP(C97,'FHA shares'!A$10:G$178, 6, FALSE)</f>
        <v>2489.3000000000002</v>
      </c>
      <c r="R97" s="14">
        <f>VLOOKUP(C97,'FHA shares'!A$10:G$178, 7, FALSE)</f>
        <v>4.8249500000000001E-2</v>
      </c>
      <c r="S97" s="10" t="str">
        <f t="shared" si="9"/>
        <v>No</v>
      </c>
    </row>
    <row r="98" spans="1:19" x14ac:dyDescent="0.4">
      <c r="B98" s="11" t="s">
        <v>104</v>
      </c>
      <c r="C98">
        <v>28940</v>
      </c>
      <c r="D98" s="37">
        <v>24114</v>
      </c>
      <c r="E98" s="37">
        <v>934</v>
      </c>
      <c r="F98" s="37">
        <v>318</v>
      </c>
      <c r="G98" s="37">
        <v>2189</v>
      </c>
      <c r="H98" s="37">
        <v>3441</v>
      </c>
      <c r="I98" s="37">
        <v>35</v>
      </c>
      <c r="J98" s="14">
        <f t="shared" si="7"/>
        <v>0.14269718835531225</v>
      </c>
      <c r="K98" s="14">
        <f t="shared" si="8"/>
        <v>9.0777141909264322E-2</v>
      </c>
      <c r="L98" s="14"/>
      <c r="M98" s="18">
        <f>VLOOKUP(C98,'FHA shares'!A$10:G$178, 2, FALSE)</f>
        <v>23593</v>
      </c>
      <c r="N98" s="18">
        <f>VLOOKUP(C98,'FHA shares'!A$10:G$178, 3, FALSE)</f>
        <v>3744</v>
      </c>
      <c r="O98" s="14">
        <f>VLOOKUP(C98,'FHA shares'!A$10:G$178, 4, FALSE)</f>
        <v>0.1586911</v>
      </c>
      <c r="P98" s="18">
        <f>VLOOKUP(C98,'FHA shares'!A$10:G$178, 5, FALSE)</f>
        <v>5410.3050000000003</v>
      </c>
      <c r="Q98" s="18">
        <f>VLOOKUP(C98,'FHA shares'!A$10:G$178, 6, FALSE)</f>
        <v>675.81</v>
      </c>
      <c r="R98" s="14">
        <f>VLOOKUP(C98,'FHA shares'!A$10:G$178, 7, FALSE)</f>
        <v>0.1249116</v>
      </c>
      <c r="S98" s="10" t="str">
        <f t="shared" si="9"/>
        <v>No</v>
      </c>
    </row>
    <row r="99" spans="1:19" x14ac:dyDescent="0.4">
      <c r="B99" s="11" t="s">
        <v>96</v>
      </c>
      <c r="C99">
        <v>14860</v>
      </c>
      <c r="D99" s="37">
        <v>15784</v>
      </c>
      <c r="E99" s="37">
        <v>572</v>
      </c>
      <c r="F99" s="37">
        <v>259</v>
      </c>
      <c r="G99" s="37">
        <v>2606</v>
      </c>
      <c r="H99" s="37">
        <v>3437</v>
      </c>
      <c r="I99" s="37">
        <v>67</v>
      </c>
      <c r="J99" s="14">
        <f t="shared" si="7"/>
        <v>0.21775215408008108</v>
      </c>
      <c r="K99" s="14">
        <f t="shared" si="8"/>
        <v>0.16510390268626457</v>
      </c>
      <c r="L99" s="14"/>
      <c r="M99" s="18">
        <f>VLOOKUP(C99,'FHA shares'!A$10:G$178, 2, FALSE)</f>
        <v>19379</v>
      </c>
      <c r="N99" s="18">
        <f>VLOOKUP(C99,'FHA shares'!A$10:G$178, 3, FALSE)</f>
        <v>2323</v>
      </c>
      <c r="O99" s="14">
        <f>VLOOKUP(C99,'FHA shares'!A$10:G$178, 4, FALSE)</f>
        <v>0.11987200000000001</v>
      </c>
      <c r="P99" s="18">
        <f>VLOOKUP(C99,'FHA shares'!A$10:G$178, 5, FALSE)</f>
        <v>10090.42</v>
      </c>
      <c r="Q99" s="18">
        <f>VLOOKUP(C99,'FHA shares'!A$10:G$178, 6, FALSE)</f>
        <v>728.20500000000004</v>
      </c>
      <c r="R99" s="14">
        <f>VLOOKUP(C99,'FHA shares'!A$10:G$178, 7, FALSE)</f>
        <v>7.2167999999999996E-2</v>
      </c>
      <c r="S99" s="10" t="str">
        <f t="shared" si="9"/>
        <v>No</v>
      </c>
    </row>
    <row r="100" spans="1:19" x14ac:dyDescent="0.4">
      <c r="B100" s="12" t="s">
        <v>99</v>
      </c>
      <c r="C100">
        <v>39100</v>
      </c>
      <c r="D100" s="37">
        <v>14101</v>
      </c>
      <c r="E100" s="37">
        <v>622</v>
      </c>
      <c r="F100" s="37">
        <v>279</v>
      </c>
      <c r="G100" s="37">
        <v>2518</v>
      </c>
      <c r="H100" s="37">
        <v>3419</v>
      </c>
      <c r="I100" s="37">
        <v>71</v>
      </c>
      <c r="J100" s="14">
        <f t="shared" si="7"/>
        <v>0.24246507339904971</v>
      </c>
      <c r="K100" s="14">
        <f t="shared" si="8"/>
        <v>0.17856889582299126</v>
      </c>
      <c r="L100" s="14"/>
      <c r="M100" s="18">
        <f>VLOOKUP(C100,'FHA shares'!A$10:G$178, 2, FALSE)</f>
        <v>11436</v>
      </c>
      <c r="N100" s="18">
        <f>VLOOKUP(C100,'FHA shares'!A$10:G$178, 3, FALSE)</f>
        <v>1783</v>
      </c>
      <c r="O100" s="14">
        <f>VLOOKUP(C100,'FHA shares'!A$10:G$178, 4, FALSE)</f>
        <v>0.1559112</v>
      </c>
      <c r="P100" s="18">
        <f>VLOOKUP(C100,'FHA shares'!A$10:G$178, 5, FALSE)</f>
        <v>3138.83</v>
      </c>
      <c r="Q100" s="18">
        <f>VLOOKUP(C100,'FHA shares'!A$10:G$178, 6, FALSE)</f>
        <v>479.33499999999998</v>
      </c>
      <c r="R100" s="14">
        <f>VLOOKUP(C100,'FHA shares'!A$10:G$178, 7, FALSE)</f>
        <v>0.15271129999999999</v>
      </c>
      <c r="S100" s="10" t="str">
        <f t="shared" si="9"/>
        <v>Yes</v>
      </c>
    </row>
    <row r="101" spans="1:19" x14ac:dyDescent="0.4">
      <c r="B101" s="11" t="s">
        <v>103</v>
      </c>
      <c r="C101">
        <v>24340</v>
      </c>
      <c r="D101" s="37">
        <v>22945</v>
      </c>
      <c r="E101" s="37">
        <v>902</v>
      </c>
      <c r="F101" s="37">
        <v>358</v>
      </c>
      <c r="G101" s="37">
        <v>2147</v>
      </c>
      <c r="H101" s="37">
        <v>3407</v>
      </c>
      <c r="I101" s="37">
        <v>16</v>
      </c>
      <c r="J101" s="14">
        <f t="shared" si="7"/>
        <v>0.14848550882545217</v>
      </c>
      <c r="K101" s="14">
        <f t="shared" si="8"/>
        <v>9.3571584223142296E-2</v>
      </c>
      <c r="L101" s="14"/>
      <c r="M101" s="18">
        <f>VLOOKUP(C101,'FHA shares'!A$10:G$178, 2, FALSE)</f>
        <v>31466</v>
      </c>
      <c r="N101" s="18">
        <f>VLOOKUP(C101,'FHA shares'!A$10:G$178, 3, FALSE)</f>
        <v>3317</v>
      </c>
      <c r="O101" s="14">
        <f>VLOOKUP(C101,'FHA shares'!A$10:G$178, 4, FALSE)</f>
        <v>0.10541540000000001</v>
      </c>
      <c r="P101" s="18">
        <f>VLOOKUP(C101,'FHA shares'!A$10:G$178, 5, FALSE)</f>
        <v>6555.06</v>
      </c>
      <c r="Q101" s="18">
        <f>VLOOKUP(C101,'FHA shares'!A$10:G$178, 6, FALSE)</f>
        <v>562.81500000000005</v>
      </c>
      <c r="R101" s="14">
        <f>VLOOKUP(C101,'FHA shares'!A$10:G$178, 7, FALSE)</f>
        <v>8.5859599999999994E-2</v>
      </c>
      <c r="S101" s="10" t="str">
        <f t="shared" si="9"/>
        <v>No</v>
      </c>
    </row>
    <row r="102" spans="1:19" x14ac:dyDescent="0.4">
      <c r="B102" s="7" t="s">
        <v>106</v>
      </c>
      <c r="C102">
        <v>10420</v>
      </c>
      <c r="D102" s="37">
        <v>22906</v>
      </c>
      <c r="E102" s="37">
        <v>777</v>
      </c>
      <c r="F102" s="37">
        <v>270</v>
      </c>
      <c r="G102" s="37">
        <v>2328</v>
      </c>
      <c r="H102" s="37">
        <v>3375</v>
      </c>
      <c r="I102" s="37">
        <v>77</v>
      </c>
      <c r="J102" s="14">
        <f t="shared" si="7"/>
        <v>0.1473413079542478</v>
      </c>
      <c r="K102" s="14">
        <f t="shared" si="8"/>
        <v>0.10163275997555225</v>
      </c>
      <c r="L102" s="14"/>
      <c r="M102" s="18">
        <f>VLOOKUP(C102,'FHA shares'!A$10:G$178, 2, FALSE)</f>
        <v>15768</v>
      </c>
      <c r="N102" s="18">
        <f>VLOOKUP(C102,'FHA shares'!A$10:G$178, 3, FALSE)</f>
        <v>2587</v>
      </c>
      <c r="O102" s="14">
        <f>VLOOKUP(C102,'FHA shares'!A$10:G$178, 4, FALSE)</f>
        <v>0.1640665</v>
      </c>
      <c r="P102" s="18">
        <f>VLOOKUP(C102,'FHA shares'!A$10:G$178, 5, FALSE)</f>
        <v>2926.88</v>
      </c>
      <c r="Q102" s="18">
        <f>VLOOKUP(C102,'FHA shares'!A$10:G$178, 6, FALSE)</f>
        <v>376.185</v>
      </c>
      <c r="R102" s="14">
        <f>VLOOKUP(C102,'FHA shares'!A$10:G$178, 7, FALSE)</f>
        <v>0.12852769999999999</v>
      </c>
      <c r="S102" s="10" t="str">
        <f t="shared" si="9"/>
        <v>Yes</v>
      </c>
    </row>
    <row r="103" spans="1:19" x14ac:dyDescent="0.4">
      <c r="B103" s="7" t="s">
        <v>102</v>
      </c>
      <c r="C103">
        <v>45060</v>
      </c>
      <c r="D103" s="37">
        <v>21267</v>
      </c>
      <c r="E103" s="37">
        <v>807</v>
      </c>
      <c r="F103" s="37">
        <v>295</v>
      </c>
      <c r="G103" s="37">
        <v>2264</v>
      </c>
      <c r="H103" s="37">
        <v>3366</v>
      </c>
      <c r="I103" s="37">
        <v>110</v>
      </c>
      <c r="J103" s="14">
        <f t="shared" ref="J103:J134" si="10">H103/D103</f>
        <v>0.15827338129496402</v>
      </c>
      <c r="K103" s="14">
        <f t="shared" ref="K103:K134" si="11">G103/D103</f>
        <v>0.10645601166125923</v>
      </c>
      <c r="L103" s="14"/>
      <c r="M103" s="18">
        <f>VLOOKUP(C103,'FHA shares'!A$10:G$178, 2, FALSE)</f>
        <v>9915</v>
      </c>
      <c r="N103" s="18">
        <f>VLOOKUP(C103,'FHA shares'!A$10:G$178, 3, FALSE)</f>
        <v>1623</v>
      </c>
      <c r="O103" s="14">
        <f>VLOOKUP(C103,'FHA shares'!A$10:G$178, 4, FALSE)</f>
        <v>0.16369139999999999</v>
      </c>
      <c r="P103" s="18">
        <f>VLOOKUP(C103,'FHA shares'!A$10:G$178, 5, FALSE)</f>
        <v>1669.1949999999999</v>
      </c>
      <c r="Q103" s="18">
        <f>VLOOKUP(C103,'FHA shares'!A$10:G$178, 6, FALSE)</f>
        <v>215.61500000000001</v>
      </c>
      <c r="R103" s="14">
        <f>VLOOKUP(C103,'FHA shares'!A$10:G$178, 7, FALSE)</f>
        <v>0.12917310000000001</v>
      </c>
      <c r="S103" s="10" t="str">
        <f t="shared" ref="S103:S134" si="12">IF(AND(OR(J103&gt;16%,K103&gt;10%),AND(O103&gt;12.5%)),"Yes",IF((AND(O103&gt;20%,J103&gt;12%)),"Yes","No"))</f>
        <v>Yes</v>
      </c>
    </row>
    <row r="104" spans="1:19" x14ac:dyDescent="0.4">
      <c r="B104" s="7" t="s">
        <v>110</v>
      </c>
      <c r="C104">
        <v>33660</v>
      </c>
      <c r="D104" s="37">
        <v>16856</v>
      </c>
      <c r="E104" s="37">
        <v>841</v>
      </c>
      <c r="F104" s="37">
        <v>331</v>
      </c>
      <c r="G104" s="37">
        <v>2108</v>
      </c>
      <c r="H104" s="37">
        <v>3280</v>
      </c>
      <c r="I104" s="37">
        <v>24</v>
      </c>
      <c r="J104" s="14">
        <f t="shared" si="10"/>
        <v>0.19458946369245372</v>
      </c>
      <c r="K104" s="14">
        <f t="shared" si="11"/>
        <v>0.12505932605600378</v>
      </c>
      <c r="L104" s="14"/>
      <c r="M104" s="18">
        <f>VLOOKUP(C104,'FHA shares'!A$10:G$178, 2, FALSE)</f>
        <v>7428</v>
      </c>
      <c r="N104" s="18">
        <f>VLOOKUP(C104,'FHA shares'!A$10:G$178, 3, FALSE)</f>
        <v>1807</v>
      </c>
      <c r="O104" s="14">
        <f>VLOOKUP(C104,'FHA shares'!A$10:G$178, 4, FALSE)</f>
        <v>0.2432687</v>
      </c>
      <c r="P104" s="18">
        <f>VLOOKUP(C104,'FHA shares'!A$10:G$178, 5, FALSE)</f>
        <v>1359.68</v>
      </c>
      <c r="Q104" s="18">
        <f>VLOOKUP(C104,'FHA shares'!A$10:G$178, 6, FALSE)</f>
        <v>282.45499999999998</v>
      </c>
      <c r="R104" s="14">
        <f>VLOOKUP(C104,'FHA shares'!A$10:G$178, 7, FALSE)</f>
        <v>0.20773639999999999</v>
      </c>
      <c r="S104" s="10" t="str">
        <f t="shared" si="12"/>
        <v>Yes</v>
      </c>
    </row>
    <row r="105" spans="1:19" x14ac:dyDescent="0.4">
      <c r="B105" s="7" t="s">
        <v>113</v>
      </c>
      <c r="C105">
        <v>43340</v>
      </c>
      <c r="D105" s="37">
        <v>15350</v>
      </c>
      <c r="E105" s="37">
        <v>813</v>
      </c>
      <c r="F105" s="37">
        <v>334</v>
      </c>
      <c r="G105" s="37">
        <v>2096</v>
      </c>
      <c r="H105" s="37">
        <v>3243</v>
      </c>
      <c r="I105" s="37">
        <v>60</v>
      </c>
      <c r="J105" s="14">
        <f t="shared" si="10"/>
        <v>0.21127035830618893</v>
      </c>
      <c r="K105" s="14">
        <f t="shared" si="11"/>
        <v>0.13654723127035831</v>
      </c>
      <c r="L105" s="14"/>
      <c r="M105" s="18">
        <f>VLOOKUP(C105,'FHA shares'!A$10:G$178, 2, FALSE)</f>
        <v>7454</v>
      </c>
      <c r="N105" s="18">
        <f>VLOOKUP(C105,'FHA shares'!A$10:G$178, 3, FALSE)</f>
        <v>1727</v>
      </c>
      <c r="O105" s="14">
        <f>VLOOKUP(C105,'FHA shares'!A$10:G$178, 4, FALSE)</f>
        <v>0.2316877</v>
      </c>
      <c r="P105" s="18">
        <f>VLOOKUP(C105,'FHA shares'!A$10:G$178, 5, FALSE)</f>
        <v>1589.74</v>
      </c>
      <c r="Q105" s="18">
        <f>VLOOKUP(C105,'FHA shares'!A$10:G$178, 6, FALSE)</f>
        <v>278.38499999999999</v>
      </c>
      <c r="R105" s="14">
        <f>VLOOKUP(C105,'FHA shares'!A$10:G$178, 7, FALSE)</f>
        <v>0.17511350000000001</v>
      </c>
      <c r="S105" s="10" t="str">
        <f t="shared" si="12"/>
        <v>Yes</v>
      </c>
    </row>
    <row r="106" spans="1:19" x14ac:dyDescent="0.4">
      <c r="B106" s="7" t="s">
        <v>109</v>
      </c>
      <c r="C106">
        <v>49180</v>
      </c>
      <c r="D106" s="37">
        <v>19594</v>
      </c>
      <c r="E106" s="37">
        <v>809</v>
      </c>
      <c r="F106" s="37">
        <v>322</v>
      </c>
      <c r="G106" s="37">
        <v>2053</v>
      </c>
      <c r="H106" s="37">
        <v>3184</v>
      </c>
      <c r="I106" s="37">
        <v>21</v>
      </c>
      <c r="J106" s="14">
        <f t="shared" si="10"/>
        <v>0.16249872409921404</v>
      </c>
      <c r="K106" s="14">
        <f t="shared" si="11"/>
        <v>0.10477697254261509</v>
      </c>
      <c r="L106" s="14"/>
      <c r="M106" s="18">
        <f>VLOOKUP(C106,'FHA shares'!A$10:G$178, 2, FALSE)</f>
        <v>14764</v>
      </c>
      <c r="N106" s="18">
        <f>VLOOKUP(C106,'FHA shares'!A$10:G$178, 3, FALSE)</f>
        <v>2261</v>
      </c>
      <c r="O106" s="14">
        <f>VLOOKUP(C106,'FHA shares'!A$10:G$178, 4, FALSE)</f>
        <v>0.1531428</v>
      </c>
      <c r="P106" s="18">
        <f>VLOOKUP(C106,'FHA shares'!A$10:G$178, 5, FALSE)</f>
        <v>3066.63</v>
      </c>
      <c r="Q106" s="18">
        <f>VLOOKUP(C106,'FHA shares'!A$10:G$178, 6, FALSE)</f>
        <v>369.83499999999998</v>
      </c>
      <c r="R106" s="14">
        <f>VLOOKUP(C106,'FHA shares'!A$10:G$178, 7, FALSE)</f>
        <v>0.12059979999999999</v>
      </c>
      <c r="S106" s="10" t="str">
        <f t="shared" si="12"/>
        <v>Yes</v>
      </c>
    </row>
    <row r="107" spans="1:19" x14ac:dyDescent="0.4">
      <c r="B107" s="7" t="s">
        <v>108</v>
      </c>
      <c r="C107">
        <v>36260</v>
      </c>
      <c r="D107" s="37">
        <v>19837</v>
      </c>
      <c r="E107" s="37">
        <v>783</v>
      </c>
      <c r="F107" s="37">
        <v>310</v>
      </c>
      <c r="G107" s="37">
        <v>2011</v>
      </c>
      <c r="H107" s="37">
        <v>3104</v>
      </c>
      <c r="I107" s="37">
        <v>7</v>
      </c>
      <c r="J107" s="14">
        <f t="shared" si="10"/>
        <v>0.15647527347885265</v>
      </c>
      <c r="K107" s="14">
        <f t="shared" si="11"/>
        <v>0.10137621616171801</v>
      </c>
      <c r="L107" s="14"/>
      <c r="M107" s="18">
        <f>VLOOKUP(C107,'FHA shares'!A$10:G$178, 2, FALSE)</f>
        <v>30046</v>
      </c>
      <c r="N107" s="18">
        <f>VLOOKUP(C107,'FHA shares'!A$10:G$178, 3, FALSE)</f>
        <v>4683</v>
      </c>
      <c r="O107" s="14">
        <f>VLOOKUP(C107,'FHA shares'!A$10:G$178, 4, FALSE)</f>
        <v>0.155861</v>
      </c>
      <c r="P107" s="18">
        <f>VLOOKUP(C107,'FHA shares'!A$10:G$178, 5, FALSE)</f>
        <v>8345.0300000000007</v>
      </c>
      <c r="Q107" s="18">
        <f>VLOOKUP(C107,'FHA shares'!A$10:G$178, 6, FALSE)</f>
        <v>1224.605</v>
      </c>
      <c r="R107" s="14">
        <f>VLOOKUP(C107,'FHA shares'!A$10:G$178, 7, FALSE)</f>
        <v>0.1467466</v>
      </c>
      <c r="S107" s="10" t="str">
        <f t="shared" si="12"/>
        <v>Yes</v>
      </c>
    </row>
    <row r="108" spans="1:19" x14ac:dyDescent="0.4">
      <c r="B108" s="7" t="s">
        <v>107</v>
      </c>
      <c r="C108">
        <v>38940</v>
      </c>
      <c r="D108" s="37">
        <v>17813</v>
      </c>
      <c r="E108" s="37">
        <v>638</v>
      </c>
      <c r="F108" s="37">
        <v>264</v>
      </c>
      <c r="G108" s="37">
        <v>2195</v>
      </c>
      <c r="H108" s="37">
        <v>3097</v>
      </c>
      <c r="I108" s="37">
        <v>16</v>
      </c>
      <c r="J108" s="14">
        <f t="shared" si="10"/>
        <v>0.17386178633582217</v>
      </c>
      <c r="K108" s="14">
        <f t="shared" si="11"/>
        <v>0.12322461123898276</v>
      </c>
      <c r="L108" s="14"/>
      <c r="M108" s="18">
        <f>VLOOKUP(C108,'FHA shares'!A$10:G$178, 2, FALSE)</f>
        <v>14287</v>
      </c>
      <c r="N108" s="18">
        <f>VLOOKUP(C108,'FHA shares'!A$10:G$178, 3, FALSE)</f>
        <v>3554</v>
      </c>
      <c r="O108" s="14">
        <f>VLOOKUP(C108,'FHA shares'!A$10:G$178, 4, FALSE)</f>
        <v>0.2487576</v>
      </c>
      <c r="P108" s="18">
        <f>VLOOKUP(C108,'FHA shares'!A$10:G$178, 5, FALSE)</f>
        <v>3413.8049999999998</v>
      </c>
      <c r="Q108" s="18">
        <f>VLOOKUP(C108,'FHA shares'!A$10:G$178, 6, FALSE)</f>
        <v>759.63</v>
      </c>
      <c r="R108" s="14">
        <f>VLOOKUP(C108,'FHA shares'!A$10:G$178, 7, FALSE)</f>
        <v>0.2225171</v>
      </c>
      <c r="S108" s="10" t="str">
        <f t="shared" si="12"/>
        <v>Yes</v>
      </c>
    </row>
    <row r="109" spans="1:19" x14ac:dyDescent="0.4">
      <c r="B109" s="7" t="s">
        <v>111</v>
      </c>
      <c r="C109">
        <v>44700</v>
      </c>
      <c r="D109" s="37">
        <v>17909</v>
      </c>
      <c r="E109" s="37">
        <v>625</v>
      </c>
      <c r="F109" s="37">
        <v>260</v>
      </c>
      <c r="G109" s="37">
        <v>2084</v>
      </c>
      <c r="H109" s="37">
        <v>2969</v>
      </c>
      <c r="I109" s="37">
        <v>7</v>
      </c>
      <c r="J109" s="14">
        <f t="shared" si="10"/>
        <v>0.16578256742420011</v>
      </c>
      <c r="K109" s="14">
        <f t="shared" si="11"/>
        <v>0.11636607292422804</v>
      </c>
      <c r="L109" s="14"/>
      <c r="M109" s="18">
        <f>VLOOKUP(C109,'FHA shares'!A$10:G$178, 2, FALSE)</f>
        <v>21862</v>
      </c>
      <c r="N109" s="18">
        <f>VLOOKUP(C109,'FHA shares'!A$10:G$178, 3, FALSE)</f>
        <v>3933</v>
      </c>
      <c r="O109" s="14">
        <f>VLOOKUP(C109,'FHA shares'!A$10:G$178, 4, FALSE)</f>
        <v>0.17990120000000001</v>
      </c>
      <c r="P109" s="18">
        <f>VLOOKUP(C109,'FHA shares'!A$10:G$178, 5, FALSE)</f>
        <v>7639.55</v>
      </c>
      <c r="Q109" s="18">
        <f>VLOOKUP(C109,'FHA shares'!A$10:G$178, 6, FALSE)</f>
        <v>1217.385</v>
      </c>
      <c r="R109" s="14">
        <f>VLOOKUP(C109,'FHA shares'!A$10:G$178, 7, FALSE)</f>
        <v>0.15935299999999999</v>
      </c>
      <c r="S109" s="10" t="str">
        <f t="shared" si="12"/>
        <v>Yes</v>
      </c>
    </row>
    <row r="110" spans="1:19" x14ac:dyDescent="0.4">
      <c r="B110" s="7" t="s">
        <v>116</v>
      </c>
      <c r="C110">
        <v>18580</v>
      </c>
      <c r="D110" s="37">
        <v>13829</v>
      </c>
      <c r="E110" s="37">
        <v>726</v>
      </c>
      <c r="F110" s="37">
        <v>264</v>
      </c>
      <c r="G110" s="37">
        <v>1951</v>
      </c>
      <c r="H110" s="37">
        <v>2941</v>
      </c>
      <c r="I110" s="37">
        <v>13</v>
      </c>
      <c r="J110" s="14">
        <f t="shared" si="10"/>
        <v>0.2126690288524116</v>
      </c>
      <c r="K110" s="14">
        <f t="shared" si="11"/>
        <v>0.14108033841926387</v>
      </c>
      <c r="L110" s="14"/>
      <c r="M110" s="18">
        <f>VLOOKUP(C110,'FHA shares'!A$10:G$178, 2, FALSE)</f>
        <v>7211</v>
      </c>
      <c r="N110" s="18">
        <f>VLOOKUP(C110,'FHA shares'!A$10:G$178, 3, FALSE)</f>
        <v>1666</v>
      </c>
      <c r="O110" s="14">
        <f>VLOOKUP(C110,'FHA shares'!A$10:G$178, 4, FALSE)</f>
        <v>0.23103589999999999</v>
      </c>
      <c r="P110" s="18">
        <f>VLOOKUP(C110,'FHA shares'!A$10:G$178, 5, FALSE)</f>
        <v>1530.0350000000001</v>
      </c>
      <c r="Q110" s="18">
        <f>VLOOKUP(C110,'FHA shares'!A$10:G$178, 6, FALSE)</f>
        <v>311.62</v>
      </c>
      <c r="R110" s="14">
        <f>VLOOKUP(C110,'FHA shares'!A$10:G$178, 7, FALSE)</f>
        <v>0.2036685</v>
      </c>
      <c r="S110" s="10" t="str">
        <f t="shared" si="12"/>
        <v>Yes</v>
      </c>
    </row>
    <row r="111" spans="1:19" x14ac:dyDescent="0.4">
      <c r="B111" s="7" t="s">
        <v>115</v>
      </c>
      <c r="C111">
        <v>44140</v>
      </c>
      <c r="D111" s="37">
        <v>15873</v>
      </c>
      <c r="E111" s="37">
        <v>729</v>
      </c>
      <c r="F111" s="37">
        <v>251</v>
      </c>
      <c r="G111" s="37">
        <v>1936</v>
      </c>
      <c r="H111" s="37">
        <v>2916</v>
      </c>
      <c r="I111" s="37">
        <v>59</v>
      </c>
      <c r="J111" s="14">
        <f t="shared" si="10"/>
        <v>0.1837081837081837</v>
      </c>
      <c r="K111" s="14">
        <f t="shared" si="11"/>
        <v>0.12196812196812197</v>
      </c>
      <c r="L111" s="14"/>
      <c r="M111" s="18">
        <f>VLOOKUP(C111,'FHA shares'!A$10:G$178, 2, FALSE)</f>
        <v>12598</v>
      </c>
      <c r="N111" s="18">
        <f>VLOOKUP(C111,'FHA shares'!A$10:G$178, 3, FALSE)</f>
        <v>2186</v>
      </c>
      <c r="O111" s="14">
        <f>VLOOKUP(C111,'FHA shares'!A$10:G$178, 4, FALSE)</f>
        <v>0.1735196</v>
      </c>
      <c r="P111" s="18">
        <f>VLOOKUP(C111,'FHA shares'!A$10:G$178, 5, FALSE)</f>
        <v>2693.61</v>
      </c>
      <c r="Q111" s="18">
        <f>VLOOKUP(C111,'FHA shares'!A$10:G$178, 6, FALSE)</f>
        <v>426.77</v>
      </c>
      <c r="R111" s="14">
        <f>VLOOKUP(C111,'FHA shares'!A$10:G$178, 7, FALSE)</f>
        <v>0.15843789999999999</v>
      </c>
      <c r="S111" s="10" t="str">
        <f t="shared" si="12"/>
        <v>Yes</v>
      </c>
    </row>
    <row r="112" spans="1:19" x14ac:dyDescent="0.4">
      <c r="A112" s="8"/>
      <c r="B112" s="7" t="s">
        <v>121</v>
      </c>
      <c r="C112">
        <v>19780</v>
      </c>
      <c r="D112" s="37">
        <v>17804</v>
      </c>
      <c r="E112" s="37">
        <v>719</v>
      </c>
      <c r="F112" s="37">
        <v>285</v>
      </c>
      <c r="G112" s="37">
        <v>1870</v>
      </c>
      <c r="H112" s="37">
        <v>2874</v>
      </c>
      <c r="I112" s="37">
        <v>43</v>
      </c>
      <c r="J112" s="14">
        <f t="shared" si="10"/>
        <v>0.16142439901145811</v>
      </c>
      <c r="K112" s="14">
        <f t="shared" si="11"/>
        <v>0.10503257694900023</v>
      </c>
      <c r="L112" s="14"/>
      <c r="M112" s="18">
        <f>VLOOKUP(C112,'FHA shares'!A$10:G$178, 2, FALSE)</f>
        <v>22637</v>
      </c>
      <c r="N112" s="18">
        <f>VLOOKUP(C112,'FHA shares'!A$10:G$178, 3, FALSE)</f>
        <v>2441</v>
      </c>
      <c r="O112" s="14">
        <f>VLOOKUP(C112,'FHA shares'!A$10:G$178, 4, FALSE)</f>
        <v>0.10783230000000001</v>
      </c>
      <c r="P112" s="18">
        <f>VLOOKUP(C112,'FHA shares'!A$10:G$178, 5, FALSE)</f>
        <v>5160.6549999999997</v>
      </c>
      <c r="Q112" s="18">
        <f>VLOOKUP(C112,'FHA shares'!A$10:G$178, 6, FALSE)</f>
        <v>421.36500000000001</v>
      </c>
      <c r="R112" s="14">
        <f>VLOOKUP(C112,'FHA shares'!A$10:G$178, 7, FALSE)</f>
        <v>8.16495E-2</v>
      </c>
      <c r="S112" s="10" t="str">
        <f t="shared" si="12"/>
        <v>No</v>
      </c>
    </row>
    <row r="113" spans="1:19" x14ac:dyDescent="0.4">
      <c r="A113" s="8"/>
      <c r="B113" s="7" t="s">
        <v>114</v>
      </c>
      <c r="C113">
        <v>16860</v>
      </c>
      <c r="D113" s="37">
        <v>18231</v>
      </c>
      <c r="E113" s="37">
        <v>715</v>
      </c>
      <c r="F113" s="37">
        <v>277</v>
      </c>
      <c r="G113" s="37">
        <v>1850</v>
      </c>
      <c r="H113" s="37">
        <v>2842</v>
      </c>
      <c r="I113" s="37">
        <v>23</v>
      </c>
      <c r="J113" s="14">
        <f t="shared" si="10"/>
        <v>0.15588832208874992</v>
      </c>
      <c r="K113" s="14">
        <f t="shared" si="11"/>
        <v>0.1014755087488344</v>
      </c>
      <c r="L113" s="14"/>
      <c r="M113" s="18">
        <f>VLOOKUP(C113,'FHA shares'!A$10:G$178, 2, FALSE)</f>
        <v>14450</v>
      </c>
      <c r="N113" s="18">
        <f>VLOOKUP(C113,'FHA shares'!A$10:G$178, 3, FALSE)</f>
        <v>2668</v>
      </c>
      <c r="O113" s="14">
        <f>VLOOKUP(C113,'FHA shares'!A$10:G$178, 4, FALSE)</f>
        <v>0.18463669999999999</v>
      </c>
      <c r="P113" s="18">
        <f>VLOOKUP(C113,'FHA shares'!A$10:G$178, 5, FALSE)</f>
        <v>3245.79</v>
      </c>
      <c r="Q113" s="18">
        <f>VLOOKUP(C113,'FHA shares'!A$10:G$178, 6, FALSE)</f>
        <v>450.96</v>
      </c>
      <c r="R113" s="14">
        <f>VLOOKUP(C113,'FHA shares'!A$10:G$178, 7, FALSE)</f>
        <v>0.1389369</v>
      </c>
      <c r="S113" s="10" t="str">
        <f t="shared" si="12"/>
        <v>Yes</v>
      </c>
    </row>
    <row r="114" spans="1:19" x14ac:dyDescent="0.4">
      <c r="A114" s="8"/>
      <c r="B114" s="7" t="s">
        <v>112</v>
      </c>
      <c r="C114">
        <v>35840</v>
      </c>
      <c r="D114" s="37">
        <v>18576</v>
      </c>
      <c r="E114" s="37">
        <v>595</v>
      </c>
      <c r="F114" s="37">
        <v>210</v>
      </c>
      <c r="G114" s="37">
        <v>1997</v>
      </c>
      <c r="H114" s="37">
        <v>2802</v>
      </c>
      <c r="I114" s="37">
        <v>35</v>
      </c>
      <c r="J114" s="14">
        <f t="shared" si="10"/>
        <v>0.15083979328165376</v>
      </c>
      <c r="K114" s="14">
        <f t="shared" si="11"/>
        <v>0.10750430663221361</v>
      </c>
      <c r="L114" s="14"/>
      <c r="M114" s="18">
        <f>VLOOKUP(C114,'FHA shares'!A$10:G$178, 2, FALSE)</f>
        <v>26360</v>
      </c>
      <c r="N114" s="18">
        <f>VLOOKUP(C114,'FHA shares'!A$10:G$178, 3, FALSE)</f>
        <v>3777</v>
      </c>
      <c r="O114" s="14">
        <f>VLOOKUP(C114,'FHA shares'!A$10:G$178, 4, FALSE)</f>
        <v>0.1432853</v>
      </c>
      <c r="P114" s="18">
        <f>VLOOKUP(C114,'FHA shares'!A$10:G$178, 5, FALSE)</f>
        <v>7710.82</v>
      </c>
      <c r="Q114" s="18">
        <f>VLOOKUP(C114,'FHA shares'!A$10:G$178, 6, FALSE)</f>
        <v>946.01499999999999</v>
      </c>
      <c r="R114" s="14">
        <f>VLOOKUP(C114,'FHA shares'!A$10:G$178, 7, FALSE)</f>
        <v>0.1226867</v>
      </c>
      <c r="S114" s="10" t="str">
        <f t="shared" si="12"/>
        <v>Yes</v>
      </c>
    </row>
    <row r="115" spans="1:19" x14ac:dyDescent="0.4">
      <c r="A115" s="8"/>
      <c r="B115" s="7" t="s">
        <v>118</v>
      </c>
      <c r="C115">
        <v>37340</v>
      </c>
      <c r="D115" s="37">
        <v>17581</v>
      </c>
      <c r="E115" s="37">
        <v>627</v>
      </c>
      <c r="F115" s="37">
        <v>218</v>
      </c>
      <c r="G115" s="37">
        <v>1874</v>
      </c>
      <c r="H115" s="37">
        <v>2719</v>
      </c>
      <c r="I115" s="37">
        <v>26</v>
      </c>
      <c r="J115" s="14">
        <f t="shared" si="10"/>
        <v>0.15465559410727489</v>
      </c>
      <c r="K115" s="14">
        <f t="shared" si="11"/>
        <v>0.10659234400773562</v>
      </c>
      <c r="L115" s="14"/>
      <c r="M115" s="18">
        <f>VLOOKUP(C115,'FHA shares'!A$10:G$178, 2, FALSE)</f>
        <v>18089</v>
      </c>
      <c r="N115" s="18">
        <f>VLOOKUP(C115,'FHA shares'!A$10:G$178, 3, FALSE)</f>
        <v>3196</v>
      </c>
      <c r="O115" s="14">
        <f>VLOOKUP(C115,'FHA shares'!A$10:G$178, 4, FALSE)</f>
        <v>0.17668200000000001</v>
      </c>
      <c r="P115" s="18">
        <f>VLOOKUP(C115,'FHA shares'!A$10:G$178, 5, FALSE)</f>
        <v>4393.4049999999997</v>
      </c>
      <c r="Q115" s="18">
        <f>VLOOKUP(C115,'FHA shares'!A$10:G$178, 6, FALSE)</f>
        <v>609.15</v>
      </c>
      <c r="R115" s="14">
        <f>VLOOKUP(C115,'FHA shares'!A$10:G$178, 7, FALSE)</f>
        <v>0.138651</v>
      </c>
      <c r="S115" s="10" t="str">
        <f t="shared" si="12"/>
        <v>Yes</v>
      </c>
    </row>
    <row r="116" spans="1:19" x14ac:dyDescent="0.4">
      <c r="A116" s="8"/>
      <c r="B116" s="7" t="s">
        <v>119</v>
      </c>
      <c r="C116">
        <v>45780</v>
      </c>
      <c r="D116" s="37">
        <v>16461</v>
      </c>
      <c r="E116" s="37">
        <v>614</v>
      </c>
      <c r="F116" s="37">
        <v>249</v>
      </c>
      <c r="G116" s="37">
        <v>1791</v>
      </c>
      <c r="H116" s="37">
        <v>2654</v>
      </c>
      <c r="I116" s="37">
        <v>45</v>
      </c>
      <c r="J116" s="14">
        <f t="shared" si="10"/>
        <v>0.16122957292995566</v>
      </c>
      <c r="K116" s="14">
        <f t="shared" si="11"/>
        <v>0.10880262438490979</v>
      </c>
      <c r="L116" s="14"/>
      <c r="M116" s="18">
        <f>VLOOKUP(C116,'FHA shares'!A$10:G$178, 2, FALSE)</f>
        <v>13158</v>
      </c>
      <c r="N116" s="18">
        <f>VLOOKUP(C116,'FHA shares'!A$10:G$178, 3, FALSE)</f>
        <v>1853</v>
      </c>
      <c r="O116" s="14">
        <f>VLOOKUP(C116,'FHA shares'!A$10:G$178, 4, FALSE)</f>
        <v>0.1408269</v>
      </c>
      <c r="P116" s="18">
        <f>VLOOKUP(C116,'FHA shares'!A$10:G$178, 5, FALSE)</f>
        <v>2397.5500000000002</v>
      </c>
      <c r="Q116" s="18">
        <f>VLOOKUP(C116,'FHA shares'!A$10:G$178, 6, FALSE)</f>
        <v>246.39500000000001</v>
      </c>
      <c r="R116" s="14">
        <f>VLOOKUP(C116,'FHA shares'!A$10:G$178, 7, FALSE)</f>
        <v>0.1027695</v>
      </c>
      <c r="S116" s="10" t="str">
        <f t="shared" si="12"/>
        <v>Yes</v>
      </c>
    </row>
    <row r="117" spans="1:19" x14ac:dyDescent="0.4">
      <c r="A117" s="8"/>
      <c r="B117" s="7" t="s">
        <v>124</v>
      </c>
      <c r="C117">
        <v>14260</v>
      </c>
      <c r="D117" s="37">
        <v>19079</v>
      </c>
      <c r="E117" s="37">
        <v>677</v>
      </c>
      <c r="F117" s="37">
        <v>253</v>
      </c>
      <c r="G117" s="37">
        <v>1709</v>
      </c>
      <c r="H117" s="37">
        <v>2639</v>
      </c>
      <c r="I117" s="37">
        <v>6</v>
      </c>
      <c r="J117" s="14">
        <f t="shared" si="10"/>
        <v>0.13831961842863882</v>
      </c>
      <c r="K117" s="14">
        <f t="shared" si="11"/>
        <v>8.9574925310550862E-2</v>
      </c>
      <c r="L117" s="14"/>
      <c r="M117" s="18">
        <f>VLOOKUP(C117,'FHA shares'!A$10:G$178, 2, FALSE)</f>
        <v>33249</v>
      </c>
      <c r="N117" s="18">
        <f>VLOOKUP(C117,'FHA shares'!A$10:G$178, 3, FALSE)</f>
        <v>3946</v>
      </c>
      <c r="O117" s="14">
        <f>VLOOKUP(C117,'FHA shares'!A$10:G$178, 4, FALSE)</f>
        <v>0.1186803</v>
      </c>
      <c r="P117" s="18">
        <f>VLOOKUP(C117,'FHA shares'!A$10:G$178, 5, FALSE)</f>
        <v>8913.5450000000001</v>
      </c>
      <c r="Q117" s="18">
        <f>VLOOKUP(C117,'FHA shares'!A$10:G$178, 6, FALSE)</f>
        <v>884.23</v>
      </c>
      <c r="R117" s="14">
        <f>VLOOKUP(C117,'FHA shares'!A$10:G$178, 7, FALSE)</f>
        <v>9.9200700000000003E-2</v>
      </c>
      <c r="S117" s="10" t="str">
        <f t="shared" si="12"/>
        <v>No</v>
      </c>
    </row>
    <row r="118" spans="1:19" x14ac:dyDescent="0.4">
      <c r="A118" s="8"/>
      <c r="B118" s="7" t="s">
        <v>117</v>
      </c>
      <c r="C118">
        <v>49620</v>
      </c>
      <c r="D118" s="37">
        <v>17645</v>
      </c>
      <c r="E118" s="37">
        <v>625</v>
      </c>
      <c r="F118" s="37">
        <v>247</v>
      </c>
      <c r="G118" s="37">
        <v>1691</v>
      </c>
      <c r="H118" s="37">
        <v>2563</v>
      </c>
      <c r="I118" s="37">
        <v>25</v>
      </c>
      <c r="J118" s="14">
        <f t="shared" si="10"/>
        <v>0.14525361292150751</v>
      </c>
      <c r="K118" s="14">
        <f t="shared" si="11"/>
        <v>9.5834514026636439E-2</v>
      </c>
      <c r="L118" s="14"/>
      <c r="M118" s="18">
        <f>VLOOKUP(C118,'FHA shares'!A$10:G$178, 2, FALSE)</f>
        <v>10205</v>
      </c>
      <c r="N118" s="18">
        <f>VLOOKUP(C118,'FHA shares'!A$10:G$178, 3, FALSE)</f>
        <v>2114</v>
      </c>
      <c r="O118" s="14">
        <f>VLOOKUP(C118,'FHA shares'!A$10:G$178, 4, FALSE)</f>
        <v>0.20715339999999999</v>
      </c>
      <c r="P118" s="18">
        <f>VLOOKUP(C118,'FHA shares'!A$10:G$178, 5, FALSE)</f>
        <v>1971.7550000000001</v>
      </c>
      <c r="Q118" s="18">
        <f>VLOOKUP(C118,'FHA shares'!A$10:G$178, 6, FALSE)</f>
        <v>369.78</v>
      </c>
      <c r="R118" s="14">
        <f>VLOOKUP(C118,'FHA shares'!A$10:G$178, 7, FALSE)</f>
        <v>0.1875385</v>
      </c>
      <c r="S118" s="10" t="str">
        <f t="shared" si="12"/>
        <v>Yes</v>
      </c>
    </row>
    <row r="119" spans="1:19" x14ac:dyDescent="0.4">
      <c r="A119" s="8"/>
      <c r="B119" s="7" t="s">
        <v>122</v>
      </c>
      <c r="C119">
        <v>17820</v>
      </c>
      <c r="D119" s="37">
        <v>17173</v>
      </c>
      <c r="E119" s="37">
        <v>546</v>
      </c>
      <c r="F119" s="37">
        <v>247</v>
      </c>
      <c r="G119" s="37">
        <v>1767</v>
      </c>
      <c r="H119" s="37">
        <v>2560</v>
      </c>
      <c r="I119" s="37">
        <v>6</v>
      </c>
      <c r="J119" s="14">
        <f t="shared" si="10"/>
        <v>0.14907121644441856</v>
      </c>
      <c r="K119" s="14">
        <f t="shared" si="11"/>
        <v>0.10289407791300297</v>
      </c>
      <c r="L119" s="14"/>
      <c r="M119" s="18">
        <f>VLOOKUP(C119,'FHA shares'!A$10:G$178, 2, FALSE)</f>
        <v>36473</v>
      </c>
      <c r="N119" s="18">
        <f>VLOOKUP(C119,'FHA shares'!A$10:G$178, 3, FALSE)</f>
        <v>3918</v>
      </c>
      <c r="O119" s="14">
        <f>VLOOKUP(C119,'FHA shares'!A$10:G$178, 4, FALSE)</f>
        <v>0.1074219</v>
      </c>
      <c r="P119" s="18">
        <f>VLOOKUP(C119,'FHA shares'!A$10:G$178, 5, FALSE)</f>
        <v>11617.75</v>
      </c>
      <c r="Q119" s="18">
        <f>VLOOKUP(C119,'FHA shares'!A$10:G$178, 6, FALSE)</f>
        <v>1026.43</v>
      </c>
      <c r="R119" s="14">
        <f>VLOOKUP(C119,'FHA shares'!A$10:G$178, 7, FALSE)</f>
        <v>8.8350100000000001E-2</v>
      </c>
      <c r="S119" s="10" t="str">
        <f t="shared" si="12"/>
        <v>No</v>
      </c>
    </row>
    <row r="120" spans="1:19" x14ac:dyDescent="0.4">
      <c r="A120" s="8"/>
      <c r="B120" s="7" t="s">
        <v>129</v>
      </c>
      <c r="C120">
        <v>29180</v>
      </c>
      <c r="D120" s="37">
        <v>10660</v>
      </c>
      <c r="E120" s="37">
        <v>550</v>
      </c>
      <c r="F120" s="37">
        <v>214</v>
      </c>
      <c r="G120" s="37">
        <v>1729</v>
      </c>
      <c r="H120" s="37">
        <v>2493</v>
      </c>
      <c r="I120" s="37">
        <v>22</v>
      </c>
      <c r="J120" s="14">
        <f t="shared" si="10"/>
        <v>0.23386491557223266</v>
      </c>
      <c r="K120" s="14">
        <f t="shared" si="11"/>
        <v>0.16219512195121952</v>
      </c>
      <c r="L120" s="14"/>
      <c r="M120" s="18">
        <f>VLOOKUP(C120,'FHA shares'!A$10:G$178, 2, FALSE)</f>
        <v>8771</v>
      </c>
      <c r="N120" s="18">
        <f>VLOOKUP(C120,'FHA shares'!A$10:G$178, 3, FALSE)</f>
        <v>1471</v>
      </c>
      <c r="O120" s="14">
        <f>VLOOKUP(C120,'FHA shares'!A$10:G$178, 4, FALSE)</f>
        <v>0.16771179999999999</v>
      </c>
      <c r="P120" s="18">
        <f>VLOOKUP(C120,'FHA shares'!A$10:G$178, 5, FALSE)</f>
        <v>1661.355</v>
      </c>
      <c r="Q120" s="18">
        <f>VLOOKUP(C120,'FHA shares'!A$10:G$178, 6, FALSE)</f>
        <v>247.41499999999999</v>
      </c>
      <c r="R120" s="14">
        <f>VLOOKUP(C120,'FHA shares'!A$10:G$178, 7, FALSE)</f>
        <v>0.14892359999999999</v>
      </c>
      <c r="S120" s="10" t="str">
        <f t="shared" si="12"/>
        <v>Yes</v>
      </c>
    </row>
    <row r="121" spans="1:19" x14ac:dyDescent="0.4">
      <c r="A121" s="8"/>
      <c r="B121" s="7" t="s">
        <v>125</v>
      </c>
      <c r="C121">
        <v>23060</v>
      </c>
      <c r="D121" s="37">
        <v>15071</v>
      </c>
      <c r="E121" s="37">
        <v>613</v>
      </c>
      <c r="F121" s="37">
        <v>219</v>
      </c>
      <c r="G121" s="37">
        <v>1528</v>
      </c>
      <c r="H121" s="37">
        <v>2360</v>
      </c>
      <c r="I121" s="37">
        <v>42</v>
      </c>
      <c r="J121" s="14">
        <f t="shared" si="10"/>
        <v>0.15659213058191229</v>
      </c>
      <c r="K121" s="14">
        <f t="shared" si="11"/>
        <v>0.10138676929201779</v>
      </c>
      <c r="L121" s="14"/>
      <c r="M121" s="18">
        <f>VLOOKUP(C121,'FHA shares'!A$10:G$178, 2, FALSE)</f>
        <v>11721</v>
      </c>
      <c r="N121" s="18">
        <f>VLOOKUP(C121,'FHA shares'!A$10:G$178, 3, FALSE)</f>
        <v>1827</v>
      </c>
      <c r="O121" s="14">
        <f>VLOOKUP(C121,'FHA shares'!A$10:G$178, 4, FALSE)</f>
        <v>0.15587409999999999</v>
      </c>
      <c r="P121" s="18">
        <f>VLOOKUP(C121,'FHA shares'!A$10:G$178, 5, FALSE)</f>
        <v>2087.8150000000001</v>
      </c>
      <c r="Q121" s="18">
        <f>VLOOKUP(C121,'FHA shares'!A$10:G$178, 6, FALSE)</f>
        <v>276.64499999999998</v>
      </c>
      <c r="R121" s="14">
        <f>VLOOKUP(C121,'FHA shares'!A$10:G$178, 7, FALSE)</f>
        <v>0.1325046</v>
      </c>
      <c r="S121" s="10" t="str">
        <f t="shared" si="12"/>
        <v>Yes</v>
      </c>
    </row>
    <row r="122" spans="1:19" x14ac:dyDescent="0.4">
      <c r="A122" s="8"/>
      <c r="B122" s="7" t="s">
        <v>130</v>
      </c>
      <c r="C122">
        <v>42540</v>
      </c>
      <c r="D122" s="37">
        <v>14650</v>
      </c>
      <c r="E122" s="37">
        <v>553</v>
      </c>
      <c r="F122" s="37">
        <v>217</v>
      </c>
      <c r="G122" s="37">
        <v>1574</v>
      </c>
      <c r="H122" s="37">
        <v>2344</v>
      </c>
      <c r="I122" s="37">
        <v>59</v>
      </c>
      <c r="J122" s="14">
        <f t="shared" si="10"/>
        <v>0.16</v>
      </c>
      <c r="K122" s="14">
        <f t="shared" si="11"/>
        <v>0.10744027303754267</v>
      </c>
      <c r="L122" s="14"/>
      <c r="M122" s="18">
        <f>VLOOKUP(C122,'FHA shares'!A$10:G$178, 2, FALSE)</f>
        <v>8407</v>
      </c>
      <c r="N122" s="18">
        <f>VLOOKUP(C122,'FHA shares'!A$10:G$178, 3, FALSE)</f>
        <v>1811</v>
      </c>
      <c r="O122" s="14">
        <f>VLOOKUP(C122,'FHA shares'!A$10:G$178, 4, FALSE)</f>
        <v>0.21541569999999999</v>
      </c>
      <c r="P122" s="18">
        <f>VLOOKUP(C122,'FHA shares'!A$10:G$178, 5, FALSE)</f>
        <v>1276.7149999999999</v>
      </c>
      <c r="Q122" s="18">
        <f>VLOOKUP(C122,'FHA shares'!A$10:G$178, 6, FALSE)</f>
        <v>231.98500000000001</v>
      </c>
      <c r="R122" s="14">
        <f>VLOOKUP(C122,'FHA shares'!A$10:G$178, 7, FALSE)</f>
        <v>0.18170459999999999</v>
      </c>
      <c r="S122" s="10" t="str">
        <f t="shared" si="12"/>
        <v>Yes</v>
      </c>
    </row>
    <row r="123" spans="1:19" x14ac:dyDescent="0.4">
      <c r="A123" s="8"/>
      <c r="B123" s="7" t="s">
        <v>127</v>
      </c>
      <c r="C123">
        <v>25420</v>
      </c>
      <c r="D123" s="37">
        <v>17099</v>
      </c>
      <c r="E123" s="37">
        <v>605</v>
      </c>
      <c r="F123" s="37">
        <v>226</v>
      </c>
      <c r="G123" s="37">
        <v>1510</v>
      </c>
      <c r="H123" s="37">
        <v>2341</v>
      </c>
      <c r="I123" s="37">
        <v>40</v>
      </c>
      <c r="J123" s="14">
        <f t="shared" si="10"/>
        <v>0.13690859114568105</v>
      </c>
      <c r="K123" s="14">
        <f t="shared" si="11"/>
        <v>8.8309257851336337E-2</v>
      </c>
      <c r="L123" s="14"/>
      <c r="M123" s="18">
        <f>VLOOKUP(C123,'FHA shares'!A$10:G$178, 2, FALSE)</f>
        <v>12288</v>
      </c>
      <c r="N123" s="18">
        <f>VLOOKUP(C123,'FHA shares'!A$10:G$178, 3, FALSE)</f>
        <v>1888</v>
      </c>
      <c r="O123" s="14">
        <f>VLOOKUP(C123,'FHA shares'!A$10:G$178, 4, FALSE)</f>
        <v>0.1536458</v>
      </c>
      <c r="P123" s="18">
        <f>VLOOKUP(C123,'FHA shares'!A$10:G$178, 5, FALSE)</f>
        <v>2597.09</v>
      </c>
      <c r="Q123" s="18">
        <f>VLOOKUP(C123,'FHA shares'!A$10:G$178, 6, FALSE)</f>
        <v>319.04000000000002</v>
      </c>
      <c r="R123" s="14">
        <f>VLOOKUP(C123,'FHA shares'!A$10:G$178, 7, FALSE)</f>
        <v>0.1228452</v>
      </c>
      <c r="S123" s="10" t="str">
        <f t="shared" si="12"/>
        <v>No</v>
      </c>
    </row>
    <row r="124" spans="1:19" x14ac:dyDescent="0.4">
      <c r="A124" s="8"/>
      <c r="B124" s="7" t="s">
        <v>123</v>
      </c>
      <c r="C124">
        <v>39740</v>
      </c>
      <c r="D124" s="37">
        <v>14811</v>
      </c>
      <c r="E124" s="37">
        <v>570</v>
      </c>
      <c r="F124" s="37">
        <v>233</v>
      </c>
      <c r="G124" s="37">
        <v>1537</v>
      </c>
      <c r="H124" s="37">
        <v>2340</v>
      </c>
      <c r="I124" s="37">
        <v>26</v>
      </c>
      <c r="J124" s="14">
        <f t="shared" si="10"/>
        <v>0.15799068260076971</v>
      </c>
      <c r="K124" s="14">
        <f t="shared" si="11"/>
        <v>0.10377422186212949</v>
      </c>
      <c r="L124" s="14"/>
      <c r="M124" s="18">
        <f>VLOOKUP(C124,'FHA shares'!A$10:G$178, 2, FALSE)</f>
        <v>8219</v>
      </c>
      <c r="N124" s="18">
        <f>VLOOKUP(C124,'FHA shares'!A$10:G$178, 3, FALSE)</f>
        <v>1951</v>
      </c>
      <c r="O124" s="14">
        <f>VLOOKUP(C124,'FHA shares'!A$10:G$178, 4, FALSE)</f>
        <v>0.2373768</v>
      </c>
      <c r="P124" s="18">
        <f>VLOOKUP(C124,'FHA shares'!A$10:G$178, 5, FALSE)</f>
        <v>1664.845</v>
      </c>
      <c r="Q124" s="18">
        <f>VLOOKUP(C124,'FHA shares'!A$10:G$178, 6, FALSE)</f>
        <v>318.995</v>
      </c>
      <c r="R124" s="14">
        <f>VLOOKUP(C124,'FHA shares'!A$10:G$178, 7, FALSE)</f>
        <v>0.19160640000000001</v>
      </c>
      <c r="S124" s="10" t="str">
        <f t="shared" si="12"/>
        <v>Yes</v>
      </c>
    </row>
    <row r="125" spans="1:19" x14ac:dyDescent="0.4">
      <c r="A125" s="8"/>
      <c r="B125" s="7" t="s">
        <v>128</v>
      </c>
      <c r="C125">
        <v>26620</v>
      </c>
      <c r="D125" s="37">
        <v>15111</v>
      </c>
      <c r="E125" s="37">
        <v>651</v>
      </c>
      <c r="F125" s="37">
        <v>230</v>
      </c>
      <c r="G125" s="37">
        <v>1451</v>
      </c>
      <c r="H125" s="37">
        <v>2332</v>
      </c>
      <c r="I125" s="37">
        <v>9</v>
      </c>
      <c r="J125" s="14">
        <f t="shared" si="10"/>
        <v>0.15432466415194229</v>
      </c>
      <c r="K125" s="14">
        <f t="shared" si="11"/>
        <v>9.6022764873271133E-2</v>
      </c>
      <c r="L125" s="14"/>
      <c r="M125" s="18">
        <f>VLOOKUP(C125,'FHA shares'!A$10:G$178, 2, FALSE)</f>
        <v>14681</v>
      </c>
      <c r="N125" s="18">
        <f>VLOOKUP(C125,'FHA shares'!A$10:G$178, 3, FALSE)</f>
        <v>1812</v>
      </c>
      <c r="O125" s="14">
        <f>VLOOKUP(C125,'FHA shares'!A$10:G$178, 4, FALSE)</f>
        <v>0.1234248</v>
      </c>
      <c r="P125" s="18">
        <f>VLOOKUP(C125,'FHA shares'!A$10:G$178, 5, FALSE)</f>
        <v>3394.585</v>
      </c>
      <c r="Q125" s="18">
        <f>VLOOKUP(C125,'FHA shares'!A$10:G$178, 6, FALSE)</f>
        <v>351.36</v>
      </c>
      <c r="R125" s="14">
        <f>VLOOKUP(C125,'FHA shares'!A$10:G$178, 7, FALSE)</f>
        <v>0.103506</v>
      </c>
      <c r="S125" s="10" t="str">
        <f t="shared" si="12"/>
        <v>No</v>
      </c>
    </row>
    <row r="126" spans="1:19" x14ac:dyDescent="0.4">
      <c r="A126" s="8"/>
      <c r="B126" s="7" t="s">
        <v>132</v>
      </c>
      <c r="C126">
        <v>49660</v>
      </c>
      <c r="D126" s="37">
        <v>15715</v>
      </c>
      <c r="E126" s="37">
        <v>525</v>
      </c>
      <c r="F126" s="37">
        <v>205</v>
      </c>
      <c r="G126" s="37">
        <v>1541</v>
      </c>
      <c r="H126" s="37">
        <v>2271</v>
      </c>
      <c r="I126" s="37">
        <v>59</v>
      </c>
      <c r="J126" s="14">
        <f t="shared" si="10"/>
        <v>0.14451161310849506</v>
      </c>
      <c r="K126" s="14">
        <f t="shared" si="11"/>
        <v>9.8059179128221444E-2</v>
      </c>
      <c r="L126" s="14"/>
      <c r="M126" s="18">
        <f>VLOOKUP(C126,'FHA shares'!A$10:G$178, 2, FALSE)</f>
        <v>9116</v>
      </c>
      <c r="N126" s="18">
        <f>VLOOKUP(C126,'FHA shares'!A$10:G$178, 3, FALSE)</f>
        <v>1883</v>
      </c>
      <c r="O126" s="14">
        <f>VLOOKUP(C126,'FHA shares'!A$10:G$178, 4, FALSE)</f>
        <v>0.20655989999999999</v>
      </c>
      <c r="P126" s="18">
        <f>VLOOKUP(C126,'FHA shares'!A$10:G$178, 5, FALSE)</f>
        <v>1230.02</v>
      </c>
      <c r="Q126" s="18">
        <f>VLOOKUP(C126,'FHA shares'!A$10:G$178, 6, FALSE)</f>
        <v>211.05500000000001</v>
      </c>
      <c r="R126" s="14">
        <f>VLOOKUP(C126,'FHA shares'!A$10:G$178, 7, FALSE)</f>
        <v>0.17158660000000001</v>
      </c>
      <c r="S126" s="10" t="str">
        <f t="shared" si="12"/>
        <v>Yes</v>
      </c>
    </row>
    <row r="127" spans="1:19" x14ac:dyDescent="0.4">
      <c r="A127" s="8"/>
      <c r="B127" s="7" t="s">
        <v>126</v>
      </c>
      <c r="C127">
        <v>42340</v>
      </c>
      <c r="D127" s="37">
        <v>12535</v>
      </c>
      <c r="E127" s="37">
        <v>530</v>
      </c>
      <c r="F127" s="37">
        <v>222</v>
      </c>
      <c r="G127" s="37">
        <v>1512</v>
      </c>
      <c r="H127" s="37">
        <v>2264</v>
      </c>
      <c r="I127" s="37">
        <v>13</v>
      </c>
      <c r="J127" s="14">
        <f t="shared" si="10"/>
        <v>0.18061428001595534</v>
      </c>
      <c r="K127" s="14">
        <f t="shared" si="11"/>
        <v>0.1206222576785002</v>
      </c>
      <c r="L127" s="14"/>
      <c r="M127" s="18">
        <f>VLOOKUP(C127,'FHA shares'!A$10:G$178, 2, FALSE)</f>
        <v>10389</v>
      </c>
      <c r="N127" s="18">
        <f>VLOOKUP(C127,'FHA shares'!A$10:G$178, 3, FALSE)</f>
        <v>1672</v>
      </c>
      <c r="O127" s="14">
        <f>VLOOKUP(C127,'FHA shares'!A$10:G$178, 4, FALSE)</f>
        <v>0.16093950000000001</v>
      </c>
      <c r="P127" s="18">
        <f>VLOOKUP(C127,'FHA shares'!A$10:G$178, 5, FALSE)</f>
        <v>2503.9949999999999</v>
      </c>
      <c r="Q127" s="18">
        <f>VLOOKUP(C127,'FHA shares'!A$10:G$178, 6, FALSE)</f>
        <v>305.45</v>
      </c>
      <c r="R127" s="14">
        <f>VLOOKUP(C127,'FHA shares'!A$10:G$178, 7, FALSE)</f>
        <v>0.1219851</v>
      </c>
      <c r="S127" s="10" t="str">
        <f t="shared" si="12"/>
        <v>Yes</v>
      </c>
    </row>
    <row r="128" spans="1:19" x14ac:dyDescent="0.4">
      <c r="A128" t="s">
        <v>188</v>
      </c>
      <c r="B128" s="7" t="s">
        <v>120</v>
      </c>
      <c r="C128">
        <v>11244</v>
      </c>
      <c r="D128" s="37">
        <v>13256</v>
      </c>
      <c r="E128" s="37">
        <v>309</v>
      </c>
      <c r="F128" s="37">
        <v>148</v>
      </c>
      <c r="G128" s="37">
        <v>1741</v>
      </c>
      <c r="H128" s="37">
        <v>2198</v>
      </c>
      <c r="I128" s="37">
        <v>6</v>
      </c>
      <c r="J128" s="14">
        <f t="shared" si="10"/>
        <v>0.16581170790585395</v>
      </c>
      <c r="K128" s="14">
        <f t="shared" si="11"/>
        <v>0.13133675316837659</v>
      </c>
      <c r="L128" s="14"/>
      <c r="M128" s="18">
        <f>VLOOKUP(C128,'FHA shares'!A$10:G$178, 2, FALSE)</f>
        <v>78602</v>
      </c>
      <c r="N128" s="18">
        <f>VLOOKUP(C128,'FHA shares'!A$10:G$178, 3, FALSE)</f>
        <v>4143</v>
      </c>
      <c r="O128" s="14">
        <f>VLOOKUP(C128,'FHA shares'!A$10:G$178, 4, FALSE)</f>
        <v>5.2708600000000001E-2</v>
      </c>
      <c r="P128" s="18">
        <f>VLOOKUP(C128,'FHA shares'!A$10:G$178, 5, FALSE)</f>
        <v>49336.28</v>
      </c>
      <c r="Q128" s="18">
        <f>VLOOKUP(C128,'FHA shares'!A$10:G$178, 6, FALSE)</f>
        <v>2031.0550000000001</v>
      </c>
      <c r="R128" s="14">
        <f>VLOOKUP(C128,'FHA shares'!A$10:G$178, 7, FALSE)</f>
        <v>4.1167599999999999E-2</v>
      </c>
      <c r="S128" s="10" t="str">
        <f t="shared" si="12"/>
        <v>No</v>
      </c>
    </row>
    <row r="129" spans="2:19" x14ac:dyDescent="0.4">
      <c r="B129" s="7" t="s">
        <v>133</v>
      </c>
      <c r="C129">
        <v>47300</v>
      </c>
      <c r="D129" s="37">
        <v>16858</v>
      </c>
      <c r="E129" s="37">
        <v>566</v>
      </c>
      <c r="F129" s="37">
        <v>221</v>
      </c>
      <c r="G129" s="37">
        <v>1404</v>
      </c>
      <c r="H129" s="37">
        <v>2191</v>
      </c>
      <c r="I129" s="37">
        <v>6</v>
      </c>
      <c r="J129" s="14">
        <f t="shared" si="10"/>
        <v>0.12996796773045438</v>
      </c>
      <c r="K129" s="14">
        <f t="shared" si="11"/>
        <v>8.3283900818602444E-2</v>
      </c>
      <c r="L129" s="14"/>
      <c r="M129" s="18">
        <f>VLOOKUP(C129,'FHA shares'!A$10:G$178, 2, FALSE)</f>
        <v>8785</v>
      </c>
      <c r="N129" s="18">
        <f>VLOOKUP(C129,'FHA shares'!A$10:G$178, 3, FALSE)</f>
        <v>2583</v>
      </c>
      <c r="O129" s="14">
        <f>VLOOKUP(C129,'FHA shares'!A$10:G$178, 4, FALSE)</f>
        <v>0.2940239</v>
      </c>
      <c r="P129" s="18">
        <f>VLOOKUP(C129,'FHA shares'!A$10:G$178, 5, FALSE)</f>
        <v>2118.0250000000001</v>
      </c>
      <c r="Q129" s="18">
        <f>VLOOKUP(C129,'FHA shares'!A$10:G$178, 6, FALSE)</f>
        <v>586.58500000000004</v>
      </c>
      <c r="R129" s="14">
        <f>VLOOKUP(C129,'FHA shares'!A$10:G$178, 7, FALSE)</f>
        <v>0.2769491</v>
      </c>
      <c r="S129" s="10" t="str">
        <f t="shared" si="12"/>
        <v>Yes</v>
      </c>
    </row>
    <row r="130" spans="2:19" x14ac:dyDescent="0.4">
      <c r="B130" s="7" t="s">
        <v>135</v>
      </c>
      <c r="C130">
        <v>24540</v>
      </c>
      <c r="D130" s="37">
        <v>11595</v>
      </c>
      <c r="E130" s="37">
        <v>390</v>
      </c>
      <c r="F130" s="37">
        <v>215</v>
      </c>
      <c r="G130" s="37">
        <v>1573</v>
      </c>
      <c r="H130" s="37">
        <v>2178</v>
      </c>
      <c r="I130" s="37">
        <v>3</v>
      </c>
      <c r="J130" s="14">
        <f t="shared" si="10"/>
        <v>0.18783958602846054</v>
      </c>
      <c r="K130" s="14">
        <f t="shared" si="11"/>
        <v>0.13566192324277707</v>
      </c>
      <c r="L130" s="14"/>
      <c r="M130" s="18">
        <f>VLOOKUP(C130,'FHA shares'!A$10:G$178, 2, FALSE)</f>
        <v>17460</v>
      </c>
      <c r="N130" s="18">
        <f>VLOOKUP(C130,'FHA shares'!A$10:G$178, 3, FALSE)</f>
        <v>3614</v>
      </c>
      <c r="O130" s="14">
        <f>VLOOKUP(C130,'FHA shares'!A$10:G$178, 4, FALSE)</f>
        <v>0.20698739999999999</v>
      </c>
      <c r="P130" s="18">
        <f>VLOOKUP(C130,'FHA shares'!A$10:G$178, 5, FALSE)</f>
        <v>5419.49</v>
      </c>
      <c r="Q130" s="18">
        <f>VLOOKUP(C130,'FHA shares'!A$10:G$178, 6, FALSE)</f>
        <v>1054.78</v>
      </c>
      <c r="R130" s="14">
        <f>VLOOKUP(C130,'FHA shares'!A$10:G$178, 7, FALSE)</f>
        <v>0.1946272</v>
      </c>
      <c r="S130" s="10" t="str">
        <f t="shared" si="12"/>
        <v>Yes</v>
      </c>
    </row>
    <row r="131" spans="2:19" x14ac:dyDescent="0.4">
      <c r="B131" s="7" t="s">
        <v>136</v>
      </c>
      <c r="C131">
        <v>13140</v>
      </c>
      <c r="D131" s="37">
        <v>10285</v>
      </c>
      <c r="E131" s="37">
        <v>534</v>
      </c>
      <c r="F131" s="37">
        <v>181</v>
      </c>
      <c r="G131" s="37">
        <v>1420</v>
      </c>
      <c r="H131" s="37">
        <v>2135</v>
      </c>
      <c r="I131" s="37">
        <v>12</v>
      </c>
      <c r="J131" s="14">
        <f t="shared" si="10"/>
        <v>0.20758385999027709</v>
      </c>
      <c r="K131" s="14">
        <f t="shared" si="11"/>
        <v>0.13806514341273698</v>
      </c>
      <c r="L131" s="14"/>
      <c r="M131" s="18">
        <f>VLOOKUP(C131,'FHA shares'!A$10:G$178, 2, FALSE)</f>
        <v>5679</v>
      </c>
      <c r="N131" s="18">
        <f>VLOOKUP(C131,'FHA shares'!A$10:G$178, 3, FALSE)</f>
        <v>1302</v>
      </c>
      <c r="O131" s="14">
        <f>VLOOKUP(C131,'FHA shares'!A$10:G$178, 4, FALSE)</f>
        <v>0.22926569999999999</v>
      </c>
      <c r="P131" s="18">
        <f>VLOOKUP(C131,'FHA shares'!A$10:G$178, 5, FALSE)</f>
        <v>1015.5549999999999</v>
      </c>
      <c r="Q131" s="18">
        <f>VLOOKUP(C131,'FHA shares'!A$10:G$178, 6, FALSE)</f>
        <v>213.09</v>
      </c>
      <c r="R131" s="14">
        <f>VLOOKUP(C131,'FHA shares'!A$10:G$178, 7, FALSE)</f>
        <v>0.20982619999999999</v>
      </c>
      <c r="S131" s="10" t="str">
        <f t="shared" si="12"/>
        <v>Yes</v>
      </c>
    </row>
    <row r="132" spans="2:19" x14ac:dyDescent="0.4">
      <c r="B132" s="7" t="s">
        <v>134</v>
      </c>
      <c r="C132">
        <v>22420</v>
      </c>
      <c r="D132" s="37">
        <v>13202</v>
      </c>
      <c r="E132" s="37">
        <v>516</v>
      </c>
      <c r="F132" s="37">
        <v>214</v>
      </c>
      <c r="G132" s="37">
        <v>1345</v>
      </c>
      <c r="H132" s="37">
        <v>2075</v>
      </c>
      <c r="I132" s="37">
        <v>34</v>
      </c>
      <c r="J132" s="14">
        <f t="shared" si="10"/>
        <v>0.15717315558248751</v>
      </c>
      <c r="K132" s="14">
        <f t="shared" si="11"/>
        <v>0.10187850325708225</v>
      </c>
      <c r="L132" s="14"/>
      <c r="M132" s="18">
        <f>VLOOKUP(C132,'FHA shares'!A$10:G$178, 2, FALSE)</f>
        <v>8911</v>
      </c>
      <c r="N132" s="18">
        <f>VLOOKUP(C132,'FHA shares'!A$10:G$178, 3, FALSE)</f>
        <v>1901</v>
      </c>
      <c r="O132" s="14">
        <f>VLOOKUP(C132,'FHA shares'!A$10:G$178, 4, FALSE)</f>
        <v>0.21333179999999999</v>
      </c>
      <c r="P132" s="18">
        <f>VLOOKUP(C132,'FHA shares'!A$10:G$178, 5, FALSE)</f>
        <v>1578.575</v>
      </c>
      <c r="Q132" s="18">
        <f>VLOOKUP(C132,'FHA shares'!A$10:G$178, 6, FALSE)</f>
        <v>272.89499999999998</v>
      </c>
      <c r="R132" s="14">
        <f>VLOOKUP(C132,'FHA shares'!A$10:G$178, 7, FALSE)</f>
        <v>0.17287430000000001</v>
      </c>
      <c r="S132" s="10" t="str">
        <f t="shared" si="12"/>
        <v>Yes</v>
      </c>
    </row>
    <row r="133" spans="2:19" x14ac:dyDescent="0.4">
      <c r="B133" s="7" t="s">
        <v>131</v>
      </c>
      <c r="C133">
        <v>33700</v>
      </c>
      <c r="D133" s="37">
        <v>14086</v>
      </c>
      <c r="E133" s="37">
        <v>481</v>
      </c>
      <c r="F133" s="37">
        <v>185</v>
      </c>
      <c r="G133" s="37">
        <v>1406</v>
      </c>
      <c r="H133" s="37">
        <v>2072</v>
      </c>
      <c r="I133" s="37">
        <v>10</v>
      </c>
      <c r="J133" s="14">
        <f t="shared" si="10"/>
        <v>0.14709640778077523</v>
      </c>
      <c r="K133" s="14">
        <f t="shared" si="11"/>
        <v>9.9815419565526059E-2</v>
      </c>
      <c r="L133" s="14"/>
      <c r="M133" s="18">
        <f>VLOOKUP(C133,'FHA shares'!A$10:G$178, 2, FALSE)</f>
        <v>14273</v>
      </c>
      <c r="N133" s="18">
        <f>VLOOKUP(C133,'FHA shares'!A$10:G$178, 3, FALSE)</f>
        <v>3090</v>
      </c>
      <c r="O133" s="14">
        <f>VLOOKUP(C133,'FHA shares'!A$10:G$178, 4, FALSE)</f>
        <v>0.21649270000000001</v>
      </c>
      <c r="P133" s="18">
        <f>VLOOKUP(C133,'FHA shares'!A$10:G$178, 5, FALSE)</f>
        <v>4075.9749999999999</v>
      </c>
      <c r="Q133" s="18">
        <f>VLOOKUP(C133,'FHA shares'!A$10:G$178, 6, FALSE)</f>
        <v>866.03</v>
      </c>
      <c r="R133" s="14">
        <f>VLOOKUP(C133,'FHA shares'!A$10:G$178, 7, FALSE)</f>
        <v>0.21247189999999999</v>
      </c>
      <c r="S133" s="10" t="str">
        <f t="shared" si="12"/>
        <v>Yes</v>
      </c>
    </row>
    <row r="134" spans="2:19" x14ac:dyDescent="0.4">
      <c r="B134" s="7" t="s">
        <v>137</v>
      </c>
      <c r="C134">
        <v>15940</v>
      </c>
      <c r="D134" s="37">
        <v>14375</v>
      </c>
      <c r="E134" s="37">
        <v>512</v>
      </c>
      <c r="F134" s="37">
        <v>215</v>
      </c>
      <c r="G134" s="37">
        <v>1274</v>
      </c>
      <c r="H134" s="37">
        <v>2001</v>
      </c>
      <c r="I134" s="37">
        <v>32</v>
      </c>
      <c r="J134" s="14">
        <f t="shared" si="10"/>
        <v>0.13919999999999999</v>
      </c>
      <c r="K134" s="14">
        <f t="shared" si="11"/>
        <v>8.8626086956521744E-2</v>
      </c>
      <c r="L134" s="14"/>
      <c r="M134" s="18">
        <f>VLOOKUP(C134,'FHA shares'!A$10:G$178, 2, FALSE)</f>
        <v>8594</v>
      </c>
      <c r="N134" s="18">
        <f>VLOOKUP(C134,'FHA shares'!A$10:G$178, 3, FALSE)</f>
        <v>1691</v>
      </c>
      <c r="O134" s="14">
        <f>VLOOKUP(C134,'FHA shares'!A$10:G$178, 4, FALSE)</f>
        <v>0.1967652</v>
      </c>
      <c r="P134" s="18">
        <f>VLOOKUP(C134,'FHA shares'!A$10:G$178, 5, FALSE)</f>
        <v>1348.26</v>
      </c>
      <c r="Q134" s="18">
        <f>VLOOKUP(C134,'FHA shares'!A$10:G$178, 6, FALSE)</f>
        <v>230.11500000000001</v>
      </c>
      <c r="R134" s="14">
        <f>VLOOKUP(C134,'FHA shares'!A$10:G$178, 7, FALSE)</f>
        <v>0.17067550000000001</v>
      </c>
      <c r="S134" s="10" t="str">
        <f t="shared" si="12"/>
        <v>No</v>
      </c>
    </row>
    <row r="135" spans="2:19" x14ac:dyDescent="0.4">
      <c r="B135" s="7" t="s">
        <v>140</v>
      </c>
      <c r="C135">
        <v>31180</v>
      </c>
      <c r="D135" s="37">
        <v>11669</v>
      </c>
      <c r="E135" s="37">
        <v>512</v>
      </c>
      <c r="F135" s="37">
        <v>187</v>
      </c>
      <c r="G135" s="37">
        <v>1269</v>
      </c>
      <c r="H135" s="37">
        <v>1968</v>
      </c>
      <c r="I135" s="37">
        <v>4</v>
      </c>
      <c r="J135" s="14">
        <f t="shared" ref="J135:J166" si="13">H135/D135</f>
        <v>0.16865198388893649</v>
      </c>
      <c r="K135" s="14">
        <f t="shared" ref="K135:K166" si="14">G135/D135</f>
        <v>0.10874967863570142</v>
      </c>
      <c r="L135" s="14"/>
      <c r="M135" s="18">
        <f>VLOOKUP(C135,'FHA shares'!A$10:G$178, 2, FALSE)</f>
        <v>6697</v>
      </c>
      <c r="N135" s="18">
        <f>VLOOKUP(C135,'FHA shares'!A$10:G$178, 3, FALSE)</f>
        <v>1285</v>
      </c>
      <c r="O135" s="14">
        <f>VLOOKUP(C135,'FHA shares'!A$10:G$178, 4, FALSE)</f>
        <v>0.19187699999999999</v>
      </c>
      <c r="P135" s="18">
        <f>VLOOKUP(C135,'FHA shares'!A$10:G$178, 5, FALSE)</f>
        <v>1387.5050000000001</v>
      </c>
      <c r="Q135" s="18">
        <f>VLOOKUP(C135,'FHA shares'!A$10:G$178, 6, FALSE)</f>
        <v>233.745</v>
      </c>
      <c r="R135" s="14">
        <f>VLOOKUP(C135,'FHA shares'!A$10:G$178, 7, FALSE)</f>
        <v>0.16846430000000001</v>
      </c>
      <c r="S135" s="10" t="str">
        <f t="shared" ref="S135:S166" si="15">IF(AND(OR(J135&gt;16%,K135&gt;10%),AND(O135&gt;12.5%)),"Yes",IF((AND(O135&gt;20%,J135&gt;12%)),"Yes","No"))</f>
        <v>Yes</v>
      </c>
    </row>
    <row r="136" spans="2:19" x14ac:dyDescent="0.4">
      <c r="B136" s="7" t="s">
        <v>143</v>
      </c>
      <c r="C136">
        <v>37860</v>
      </c>
      <c r="D136" s="37">
        <v>13120</v>
      </c>
      <c r="E136" s="37">
        <v>489</v>
      </c>
      <c r="F136" s="37">
        <v>146</v>
      </c>
      <c r="G136" s="37">
        <v>1315</v>
      </c>
      <c r="H136" s="37">
        <v>1950</v>
      </c>
      <c r="I136" s="37">
        <v>36</v>
      </c>
      <c r="J136" s="14">
        <f t="shared" si="13"/>
        <v>0.1486280487804878</v>
      </c>
      <c r="K136" s="14">
        <f t="shared" si="14"/>
        <v>0.10022865853658537</v>
      </c>
      <c r="L136" s="14"/>
      <c r="M136" s="18">
        <f>VLOOKUP(C136,'FHA shares'!A$10:G$178, 2, FALSE)</f>
        <v>14526</v>
      </c>
      <c r="N136" s="18">
        <f>VLOOKUP(C136,'FHA shares'!A$10:G$178, 3, FALSE)</f>
        <v>1932</v>
      </c>
      <c r="O136" s="14">
        <f>VLOOKUP(C136,'FHA shares'!A$10:G$178, 4, FALSE)</f>
        <v>0.13300290000000001</v>
      </c>
      <c r="P136" s="18">
        <f>VLOOKUP(C136,'FHA shares'!A$10:G$178, 5, FALSE)</f>
        <v>3428.99</v>
      </c>
      <c r="Q136" s="18">
        <f>VLOOKUP(C136,'FHA shares'!A$10:G$178, 6, FALSE)</f>
        <v>331.48</v>
      </c>
      <c r="R136" s="14">
        <f>VLOOKUP(C136,'FHA shares'!A$10:G$178, 7, FALSE)</f>
        <v>9.6669900000000003E-2</v>
      </c>
      <c r="S136" s="10" t="str">
        <f t="shared" si="15"/>
        <v>Yes</v>
      </c>
    </row>
    <row r="137" spans="2:19" x14ac:dyDescent="0.4">
      <c r="B137" s="7" t="s">
        <v>138</v>
      </c>
      <c r="C137">
        <v>39340</v>
      </c>
      <c r="D137" s="37">
        <v>13489</v>
      </c>
      <c r="E137" s="37">
        <v>483</v>
      </c>
      <c r="F137" s="37">
        <v>177</v>
      </c>
      <c r="G137" s="37">
        <v>1290</v>
      </c>
      <c r="H137" s="37">
        <v>1950</v>
      </c>
      <c r="I137" s="37">
        <v>3</v>
      </c>
      <c r="J137" s="14">
        <f t="shared" si="13"/>
        <v>0.14456223589591519</v>
      </c>
      <c r="K137" s="14">
        <f t="shared" si="14"/>
        <v>9.5633479131143895E-2</v>
      </c>
      <c r="L137" s="14"/>
      <c r="M137" s="18">
        <f>VLOOKUP(C137,'FHA shares'!A$10:G$178, 2, FALSE)</f>
        <v>27004</v>
      </c>
      <c r="N137" s="18">
        <f>VLOOKUP(C137,'FHA shares'!A$10:G$178, 3, FALSE)</f>
        <v>3630</v>
      </c>
      <c r="O137" s="14">
        <f>VLOOKUP(C137,'FHA shares'!A$10:G$178, 4, FALSE)</f>
        <v>0.1344245</v>
      </c>
      <c r="P137" s="18">
        <f>VLOOKUP(C137,'FHA shares'!A$10:G$178, 5, FALSE)</f>
        <v>8375.23</v>
      </c>
      <c r="Q137" s="18">
        <f>VLOOKUP(C137,'FHA shares'!A$10:G$178, 6, FALSE)</f>
        <v>1020.99</v>
      </c>
      <c r="R137" s="14">
        <f>VLOOKUP(C137,'FHA shares'!A$10:G$178, 7, FALSE)</f>
        <v>0.1219059</v>
      </c>
      <c r="S137" s="10" t="str">
        <f t="shared" si="15"/>
        <v>No</v>
      </c>
    </row>
    <row r="138" spans="2:19" x14ac:dyDescent="0.4">
      <c r="B138" s="7" t="s">
        <v>142</v>
      </c>
      <c r="C138">
        <v>29620</v>
      </c>
      <c r="D138" s="37">
        <v>14187</v>
      </c>
      <c r="E138" s="37">
        <v>518</v>
      </c>
      <c r="F138" s="37">
        <v>191</v>
      </c>
      <c r="G138" s="37">
        <v>1236</v>
      </c>
      <c r="H138" s="37">
        <v>1945</v>
      </c>
      <c r="I138" s="37">
        <v>25</v>
      </c>
      <c r="J138" s="14">
        <f t="shared" si="13"/>
        <v>0.13709734263762599</v>
      </c>
      <c r="K138" s="14">
        <f t="shared" si="14"/>
        <v>8.7122013110594212E-2</v>
      </c>
      <c r="L138" s="14"/>
      <c r="M138" s="18">
        <f>VLOOKUP(C138,'FHA shares'!A$10:G$178, 2, FALSE)</f>
        <v>12220</v>
      </c>
      <c r="N138" s="18">
        <f>VLOOKUP(C138,'FHA shares'!A$10:G$178, 3, FALSE)</f>
        <v>1782</v>
      </c>
      <c r="O138" s="14">
        <f>VLOOKUP(C138,'FHA shares'!A$10:G$178, 4, FALSE)</f>
        <v>0.1458265</v>
      </c>
      <c r="P138" s="18">
        <f>VLOOKUP(C138,'FHA shares'!A$10:G$178, 5, FALSE)</f>
        <v>2133.75</v>
      </c>
      <c r="Q138" s="18">
        <f>VLOOKUP(C138,'FHA shares'!A$10:G$178, 6, FALSE)</f>
        <v>245.63</v>
      </c>
      <c r="R138" s="14">
        <f>VLOOKUP(C138,'FHA shares'!A$10:G$178, 7, FALSE)</f>
        <v>0.1151166</v>
      </c>
      <c r="S138" s="10" t="str">
        <f t="shared" si="15"/>
        <v>No</v>
      </c>
    </row>
    <row r="139" spans="2:19" x14ac:dyDescent="0.4">
      <c r="B139" s="7" t="s">
        <v>145</v>
      </c>
      <c r="C139">
        <v>22220</v>
      </c>
      <c r="D139" s="37">
        <v>15941</v>
      </c>
      <c r="E139" s="37">
        <v>513</v>
      </c>
      <c r="F139" s="37">
        <v>197</v>
      </c>
      <c r="G139" s="37">
        <v>1140</v>
      </c>
      <c r="H139" s="37">
        <v>1850</v>
      </c>
      <c r="I139" s="37">
        <v>11</v>
      </c>
      <c r="J139" s="14">
        <f t="shared" si="13"/>
        <v>0.11605294523555611</v>
      </c>
      <c r="K139" s="14">
        <f t="shared" si="14"/>
        <v>7.1513706793802145E-2</v>
      </c>
      <c r="L139" s="14"/>
      <c r="M139" s="18">
        <f>VLOOKUP(C139,'FHA shares'!A$10:G$178, 2, FALSE)</f>
        <v>15699</v>
      </c>
      <c r="N139" s="18">
        <f>VLOOKUP(C139,'FHA shares'!A$10:G$178, 3, FALSE)</f>
        <v>2120</v>
      </c>
      <c r="O139" s="14">
        <f>VLOOKUP(C139,'FHA shares'!A$10:G$178, 4, FALSE)</f>
        <v>0.1350404</v>
      </c>
      <c r="P139" s="18">
        <f>VLOOKUP(C139,'FHA shares'!A$10:G$178, 5, FALSE)</f>
        <v>3735.6950000000002</v>
      </c>
      <c r="Q139" s="18">
        <f>VLOOKUP(C139,'FHA shares'!A$10:G$178, 6, FALSE)</f>
        <v>378.73</v>
      </c>
      <c r="R139" s="14">
        <f>VLOOKUP(C139,'FHA shares'!A$10:G$178, 7, FALSE)</f>
        <v>0.1013814</v>
      </c>
      <c r="S139" s="10" t="str">
        <f t="shared" si="15"/>
        <v>No</v>
      </c>
    </row>
    <row r="140" spans="2:19" x14ac:dyDescent="0.4">
      <c r="B140" s="7" t="s">
        <v>147</v>
      </c>
      <c r="C140">
        <v>28660</v>
      </c>
      <c r="D140" s="37">
        <v>11751</v>
      </c>
      <c r="E140" s="37">
        <v>464</v>
      </c>
      <c r="F140" s="37">
        <v>166</v>
      </c>
      <c r="G140" s="37">
        <v>1192</v>
      </c>
      <c r="H140" s="37">
        <v>1822</v>
      </c>
      <c r="I140" s="37">
        <v>2</v>
      </c>
      <c r="J140" s="14">
        <f t="shared" si="13"/>
        <v>0.15505063398859673</v>
      </c>
      <c r="K140" s="14">
        <f t="shared" si="14"/>
        <v>0.10143817547442771</v>
      </c>
      <c r="L140" s="14"/>
      <c r="M140" s="18">
        <f>VLOOKUP(C140,'FHA shares'!A$10:G$178, 2, FALSE)</f>
        <v>11081</v>
      </c>
      <c r="N140" s="18">
        <f>VLOOKUP(C140,'FHA shares'!A$10:G$178, 3, FALSE)</f>
        <v>1420</v>
      </c>
      <c r="O140" s="14">
        <f>VLOOKUP(C140,'FHA shares'!A$10:G$178, 4, FALSE)</f>
        <v>0.12814729999999999</v>
      </c>
      <c r="P140" s="18">
        <f>VLOOKUP(C140,'FHA shares'!A$10:G$178, 5, FALSE)</f>
        <v>2176.1149999999998</v>
      </c>
      <c r="Q140" s="18">
        <f>VLOOKUP(C140,'FHA shares'!A$10:G$178, 6, FALSE)</f>
        <v>216.16</v>
      </c>
      <c r="R140" s="14">
        <f>VLOOKUP(C140,'FHA shares'!A$10:G$178, 7, FALSE)</f>
        <v>9.9333000000000005E-2</v>
      </c>
      <c r="S140" s="10" t="str">
        <f t="shared" si="15"/>
        <v>Yes</v>
      </c>
    </row>
    <row r="141" spans="2:19" x14ac:dyDescent="0.4">
      <c r="B141" s="7" t="s">
        <v>141</v>
      </c>
      <c r="C141">
        <v>20500</v>
      </c>
      <c r="D141" s="37">
        <v>10603</v>
      </c>
      <c r="E141" s="37">
        <v>435</v>
      </c>
      <c r="F141" s="37">
        <v>179</v>
      </c>
      <c r="G141" s="37">
        <v>1195</v>
      </c>
      <c r="H141" s="37">
        <v>1809</v>
      </c>
      <c r="I141" s="37">
        <v>14</v>
      </c>
      <c r="J141" s="14">
        <f t="shared" si="13"/>
        <v>0.1706120909176648</v>
      </c>
      <c r="K141" s="14">
        <f t="shared" si="14"/>
        <v>0.11270395171177969</v>
      </c>
      <c r="L141" s="14"/>
      <c r="M141" s="18">
        <f>VLOOKUP(C141,'FHA shares'!A$10:G$178, 2, FALSE)</f>
        <v>17064</v>
      </c>
      <c r="N141" s="18">
        <f>VLOOKUP(C141,'FHA shares'!A$10:G$178, 3, FALSE)</f>
        <v>1369</v>
      </c>
      <c r="O141" s="14">
        <f>VLOOKUP(C141,'FHA shares'!A$10:G$178, 4, FALSE)</f>
        <v>8.0227400000000004E-2</v>
      </c>
      <c r="P141" s="18">
        <f>VLOOKUP(C141,'FHA shares'!A$10:G$178, 5, FALSE)</f>
        <v>5372.98</v>
      </c>
      <c r="Q141" s="18">
        <f>VLOOKUP(C141,'FHA shares'!A$10:G$178, 6, FALSE)</f>
        <v>304.64499999999998</v>
      </c>
      <c r="R141" s="14">
        <f>VLOOKUP(C141,'FHA shares'!A$10:G$178, 7, FALSE)</f>
        <v>5.6699399999999997E-2</v>
      </c>
      <c r="S141" s="10" t="str">
        <f t="shared" si="15"/>
        <v>No</v>
      </c>
    </row>
    <row r="142" spans="2:19" x14ac:dyDescent="0.4">
      <c r="B142" s="7" t="s">
        <v>139</v>
      </c>
      <c r="C142">
        <v>29540</v>
      </c>
      <c r="D142" s="37">
        <v>13070</v>
      </c>
      <c r="E142" s="37">
        <v>436</v>
      </c>
      <c r="F142" s="37">
        <v>166</v>
      </c>
      <c r="G142" s="37">
        <v>1183</v>
      </c>
      <c r="H142" s="37">
        <v>1785</v>
      </c>
      <c r="I142" s="37">
        <v>16</v>
      </c>
      <c r="J142" s="14">
        <f t="shared" si="13"/>
        <v>0.13657230298393266</v>
      </c>
      <c r="K142" s="14">
        <f t="shared" si="14"/>
        <v>9.0512624330527924E-2</v>
      </c>
      <c r="L142" s="14"/>
      <c r="M142" s="18">
        <f>VLOOKUP(C142,'FHA shares'!A$10:G$178, 2, FALSE)</f>
        <v>10793</v>
      </c>
      <c r="N142" s="18">
        <f>VLOOKUP(C142,'FHA shares'!A$10:G$178, 3, FALSE)</f>
        <v>1458</v>
      </c>
      <c r="O142" s="14">
        <f>VLOOKUP(C142,'FHA shares'!A$10:G$178, 4, FALSE)</f>
        <v>0.1350875</v>
      </c>
      <c r="P142" s="18">
        <f>VLOOKUP(C142,'FHA shares'!A$10:G$178, 5, FALSE)</f>
        <v>2414.5650000000001</v>
      </c>
      <c r="Q142" s="18">
        <f>VLOOKUP(C142,'FHA shares'!A$10:G$178, 6, FALSE)</f>
        <v>294.14</v>
      </c>
      <c r="R142" s="14">
        <f>VLOOKUP(C142,'FHA shares'!A$10:G$178, 7, FALSE)</f>
        <v>0.1218191</v>
      </c>
      <c r="S142" s="10" t="str">
        <f t="shared" si="15"/>
        <v>No</v>
      </c>
    </row>
    <row r="143" spans="2:19" x14ac:dyDescent="0.4">
      <c r="B143" s="7" t="s">
        <v>146</v>
      </c>
      <c r="C143">
        <v>44060</v>
      </c>
      <c r="D143" s="37">
        <v>13638</v>
      </c>
      <c r="E143" s="37">
        <v>397</v>
      </c>
      <c r="F143" s="37">
        <v>159</v>
      </c>
      <c r="G143" s="37">
        <v>1168</v>
      </c>
      <c r="H143" s="37">
        <v>1724</v>
      </c>
      <c r="I143" s="37">
        <v>16</v>
      </c>
      <c r="J143" s="14">
        <f t="shared" si="13"/>
        <v>0.12641149728699222</v>
      </c>
      <c r="K143" s="14">
        <f t="shared" si="14"/>
        <v>8.5643056166593345E-2</v>
      </c>
      <c r="L143" s="14"/>
      <c r="M143" s="18">
        <f>VLOOKUP(C143,'FHA shares'!A$10:G$178, 2, FALSE)</f>
        <v>18497</v>
      </c>
      <c r="N143" s="18">
        <f>VLOOKUP(C143,'FHA shares'!A$10:G$178, 3, FALSE)</f>
        <v>2202</v>
      </c>
      <c r="O143" s="14">
        <f>VLOOKUP(C143,'FHA shares'!A$10:G$178, 4, FALSE)</f>
        <v>0.11904629999999999</v>
      </c>
      <c r="P143" s="18">
        <f>VLOOKUP(C143,'FHA shares'!A$10:G$178, 5, FALSE)</f>
        <v>4914.7250000000004</v>
      </c>
      <c r="Q143" s="18">
        <f>VLOOKUP(C143,'FHA shares'!A$10:G$178, 6, FALSE)</f>
        <v>474.41</v>
      </c>
      <c r="R143" s="14">
        <f>VLOOKUP(C143,'FHA shares'!A$10:G$178, 7, FALSE)</f>
        <v>9.6528299999999997E-2</v>
      </c>
      <c r="S143" s="10" t="str">
        <f t="shared" si="15"/>
        <v>No</v>
      </c>
    </row>
    <row r="144" spans="2:19" x14ac:dyDescent="0.4">
      <c r="B144" s="7" t="s">
        <v>149</v>
      </c>
      <c r="C144">
        <v>30460</v>
      </c>
      <c r="D144" s="37">
        <v>13260</v>
      </c>
      <c r="E144" s="37">
        <v>438</v>
      </c>
      <c r="F144" s="37">
        <v>157</v>
      </c>
      <c r="G144" s="37">
        <v>1107</v>
      </c>
      <c r="H144" s="37">
        <v>1702</v>
      </c>
      <c r="I144" s="37">
        <v>29</v>
      </c>
      <c r="J144" s="14">
        <f t="shared" si="13"/>
        <v>0.12835595776772246</v>
      </c>
      <c r="K144" s="14">
        <f t="shared" si="14"/>
        <v>8.3484162895927597E-2</v>
      </c>
      <c r="L144" s="14"/>
      <c r="M144" s="18">
        <f>VLOOKUP(C144,'FHA shares'!A$10:G$178, 2, FALSE)</f>
        <v>13497</v>
      </c>
      <c r="N144" s="18">
        <f>VLOOKUP(C144,'FHA shares'!A$10:G$178, 3, FALSE)</f>
        <v>1755</v>
      </c>
      <c r="O144" s="14">
        <f>VLOOKUP(C144,'FHA shares'!A$10:G$178, 4, FALSE)</f>
        <v>0.1300289</v>
      </c>
      <c r="P144" s="18">
        <f>VLOOKUP(C144,'FHA shares'!A$10:G$178, 5, FALSE)</f>
        <v>3244.605</v>
      </c>
      <c r="Q144" s="18">
        <f>VLOOKUP(C144,'FHA shares'!A$10:G$178, 6, FALSE)</f>
        <v>308.30500000000001</v>
      </c>
      <c r="R144" s="14">
        <f>VLOOKUP(C144,'FHA shares'!A$10:G$178, 7, FALSE)</f>
        <v>9.5020800000000002E-2</v>
      </c>
      <c r="S144" s="10" t="str">
        <f t="shared" si="15"/>
        <v>No</v>
      </c>
    </row>
    <row r="145" spans="2:19" x14ac:dyDescent="0.4">
      <c r="B145" s="7" t="s">
        <v>144</v>
      </c>
      <c r="C145">
        <v>11260</v>
      </c>
      <c r="D145" s="37">
        <v>11444</v>
      </c>
      <c r="E145" s="37">
        <v>336</v>
      </c>
      <c r="F145" s="37">
        <v>133</v>
      </c>
      <c r="G145" s="37">
        <v>1216</v>
      </c>
      <c r="H145" s="37">
        <v>1685</v>
      </c>
      <c r="I145" s="37">
        <v>30</v>
      </c>
      <c r="J145" s="14">
        <f t="shared" si="13"/>
        <v>0.14723872771758126</v>
      </c>
      <c r="K145" s="14">
        <f t="shared" si="14"/>
        <v>0.10625655365256903</v>
      </c>
      <c r="L145" s="14"/>
      <c r="M145" s="18">
        <f>VLOOKUP(C145,'FHA shares'!A$10:G$178, 2, FALSE)</f>
        <v>9453</v>
      </c>
      <c r="N145" s="18">
        <f>VLOOKUP(C145,'FHA shares'!A$10:G$178, 3, FALSE)</f>
        <v>1317</v>
      </c>
      <c r="O145" s="14">
        <f>VLOOKUP(C145,'FHA shares'!A$10:G$178, 4, FALSE)</f>
        <v>0.1393209</v>
      </c>
      <c r="P145" s="18">
        <f>VLOOKUP(C145,'FHA shares'!A$10:G$178, 5, FALSE)</f>
        <v>2793.395</v>
      </c>
      <c r="Q145" s="18">
        <f>VLOOKUP(C145,'FHA shares'!A$10:G$178, 6, FALSE)</f>
        <v>357.58499999999998</v>
      </c>
      <c r="R145" s="14">
        <f>VLOOKUP(C145,'FHA shares'!A$10:G$178, 7, FALSE)</f>
        <v>0.12801090000000001</v>
      </c>
      <c r="S145" s="10" t="str">
        <f t="shared" si="15"/>
        <v>Yes</v>
      </c>
    </row>
    <row r="146" spans="2:19" x14ac:dyDescent="0.4">
      <c r="B146" s="11" t="s">
        <v>151</v>
      </c>
      <c r="C146">
        <v>34820</v>
      </c>
      <c r="D146" s="37">
        <v>10923</v>
      </c>
      <c r="E146" s="37">
        <v>410</v>
      </c>
      <c r="F146" s="37">
        <v>144</v>
      </c>
      <c r="G146" s="37">
        <v>1102</v>
      </c>
      <c r="H146" s="37">
        <v>1656</v>
      </c>
      <c r="I146" s="37">
        <v>13</v>
      </c>
      <c r="J146" s="14">
        <f t="shared" si="13"/>
        <v>0.15160670145564406</v>
      </c>
      <c r="K146" s="14">
        <f t="shared" si="14"/>
        <v>0.10088803442277762</v>
      </c>
      <c r="L146" s="14"/>
      <c r="M146" s="18">
        <f>VLOOKUP(C146,'FHA shares'!A$10:G$178, 2, FALSE)</f>
        <v>20788</v>
      </c>
      <c r="N146" s="18">
        <f>VLOOKUP(C146,'FHA shares'!A$10:G$178, 3, FALSE)</f>
        <v>2097</v>
      </c>
      <c r="O146" s="14">
        <f>VLOOKUP(C146,'FHA shares'!A$10:G$178, 4, FALSE)</f>
        <v>0.10087550000000001</v>
      </c>
      <c r="P146" s="18">
        <f>VLOOKUP(C146,'FHA shares'!A$10:G$178, 5, FALSE)</f>
        <v>4432.83</v>
      </c>
      <c r="Q146" s="18">
        <f>VLOOKUP(C146,'FHA shares'!A$10:G$178, 6, FALSE)</f>
        <v>375.57499999999999</v>
      </c>
      <c r="R146" s="14">
        <f>VLOOKUP(C146,'FHA shares'!A$10:G$178, 7, FALSE)</f>
        <v>8.4725800000000004E-2</v>
      </c>
      <c r="S146" s="10" t="str">
        <f t="shared" si="15"/>
        <v>No</v>
      </c>
    </row>
    <row r="147" spans="2:19" x14ac:dyDescent="0.4">
      <c r="B147" s="7" t="s">
        <v>148</v>
      </c>
      <c r="C147">
        <v>46700</v>
      </c>
      <c r="D147" s="37">
        <v>9055</v>
      </c>
      <c r="E147" s="37">
        <v>325</v>
      </c>
      <c r="F147" s="37">
        <v>146</v>
      </c>
      <c r="G147" s="37">
        <v>1174</v>
      </c>
      <c r="H147" s="37">
        <v>1645</v>
      </c>
      <c r="I147" s="37">
        <v>2</v>
      </c>
      <c r="J147" s="14">
        <f t="shared" si="13"/>
        <v>0.18166758696852567</v>
      </c>
      <c r="K147" s="14">
        <f t="shared" si="14"/>
        <v>0.1296521258972943</v>
      </c>
      <c r="L147" s="14"/>
      <c r="M147" s="18">
        <f>VLOOKUP(C147,'FHA shares'!A$10:G$178, 2, FALSE)</f>
        <v>15799</v>
      </c>
      <c r="N147" s="18">
        <f>VLOOKUP(C147,'FHA shares'!A$10:G$178, 3, FALSE)</f>
        <v>2588</v>
      </c>
      <c r="O147" s="14">
        <f>VLOOKUP(C147,'FHA shares'!A$10:G$178, 4, FALSE)</f>
        <v>0.1638078</v>
      </c>
      <c r="P147" s="18">
        <f>VLOOKUP(C147,'FHA shares'!A$10:G$178, 5, FALSE)</f>
        <v>6211.3249999999998</v>
      </c>
      <c r="Q147" s="18">
        <f>VLOOKUP(C147,'FHA shares'!A$10:G$178, 6, FALSE)</f>
        <v>1000.43</v>
      </c>
      <c r="R147" s="14">
        <f>VLOOKUP(C147,'FHA shares'!A$10:G$178, 7, FALSE)</f>
        <v>0.1610655</v>
      </c>
      <c r="S147" s="10" t="str">
        <f t="shared" si="15"/>
        <v>Yes</v>
      </c>
    </row>
    <row r="148" spans="2:19" x14ac:dyDescent="0.4">
      <c r="B148" s="7" t="s">
        <v>152</v>
      </c>
      <c r="C148">
        <v>41540</v>
      </c>
      <c r="D148" s="37">
        <v>9940</v>
      </c>
      <c r="E148" s="37">
        <v>404</v>
      </c>
      <c r="F148" s="37">
        <v>154</v>
      </c>
      <c r="G148" s="37">
        <v>1045</v>
      </c>
      <c r="H148" s="37">
        <v>1603</v>
      </c>
      <c r="I148" s="37">
        <v>33</v>
      </c>
      <c r="J148" s="14">
        <f t="shared" si="13"/>
        <v>0.16126760563380282</v>
      </c>
      <c r="K148" s="14">
        <f t="shared" si="14"/>
        <v>0.10513078470824949</v>
      </c>
      <c r="L148" s="14"/>
      <c r="M148" s="18">
        <f>VLOOKUP(C148,'FHA shares'!A$10:G$178, 2, FALSE)</f>
        <v>14450</v>
      </c>
      <c r="N148" s="18">
        <f>VLOOKUP(C148,'FHA shares'!A$10:G$178, 3, FALSE)</f>
        <v>1573</v>
      </c>
      <c r="O148" s="14">
        <f>VLOOKUP(C148,'FHA shares'!A$10:G$178, 4, FALSE)</f>
        <v>0.1088581</v>
      </c>
      <c r="P148" s="18">
        <f>VLOOKUP(C148,'FHA shares'!A$10:G$178, 5, FALSE)</f>
        <v>3965.68</v>
      </c>
      <c r="Q148" s="18">
        <f>VLOOKUP(C148,'FHA shares'!A$10:G$178, 6, FALSE)</f>
        <v>312.23500000000001</v>
      </c>
      <c r="R148" s="14">
        <f>VLOOKUP(C148,'FHA shares'!A$10:G$178, 7, FALSE)</f>
        <v>7.8734299999999993E-2</v>
      </c>
      <c r="S148" s="10" t="str">
        <f t="shared" si="15"/>
        <v>No</v>
      </c>
    </row>
    <row r="149" spans="2:19" x14ac:dyDescent="0.4">
      <c r="B149" s="7" t="s">
        <v>154</v>
      </c>
      <c r="C149">
        <v>44180</v>
      </c>
      <c r="D149" s="37">
        <v>12788</v>
      </c>
      <c r="E149" s="37">
        <v>457</v>
      </c>
      <c r="F149" s="37">
        <v>150</v>
      </c>
      <c r="G149" s="37">
        <v>980</v>
      </c>
      <c r="H149" s="37">
        <v>1587</v>
      </c>
      <c r="I149" s="37">
        <v>18</v>
      </c>
      <c r="J149" s="14">
        <f t="shared" si="13"/>
        <v>0.12410071942446044</v>
      </c>
      <c r="K149" s="14">
        <f t="shared" si="14"/>
        <v>7.6634344698154513E-2</v>
      </c>
      <c r="L149" s="14"/>
      <c r="M149" s="18">
        <f>VLOOKUP(C149,'FHA shares'!A$10:G$178, 2, FALSE)</f>
        <v>12435</v>
      </c>
      <c r="N149" s="18">
        <f>VLOOKUP(C149,'FHA shares'!A$10:G$178, 3, FALSE)</f>
        <v>1822</v>
      </c>
      <c r="O149" s="14">
        <f>VLOOKUP(C149,'FHA shares'!A$10:G$178, 4, FALSE)</f>
        <v>0.14652190000000001</v>
      </c>
      <c r="P149" s="18">
        <f>VLOOKUP(C149,'FHA shares'!A$10:G$178, 5, FALSE)</f>
        <v>2246.5349999999999</v>
      </c>
      <c r="Q149" s="18">
        <f>VLOOKUP(C149,'FHA shares'!A$10:G$178, 6, FALSE)</f>
        <v>268.5</v>
      </c>
      <c r="R149" s="14">
        <f>VLOOKUP(C149,'FHA shares'!A$10:G$178, 7, FALSE)</f>
        <v>0.1195174</v>
      </c>
      <c r="S149" s="10" t="str">
        <f t="shared" si="15"/>
        <v>No</v>
      </c>
    </row>
    <row r="150" spans="2:19" x14ac:dyDescent="0.4">
      <c r="B150" s="7" t="s">
        <v>153</v>
      </c>
      <c r="C150">
        <v>45220</v>
      </c>
      <c r="D150" s="37">
        <v>9946</v>
      </c>
      <c r="E150" s="37">
        <v>323</v>
      </c>
      <c r="F150" s="37">
        <v>120</v>
      </c>
      <c r="G150" s="37">
        <v>1055</v>
      </c>
      <c r="H150" s="37">
        <v>1498</v>
      </c>
      <c r="I150" s="37">
        <v>38</v>
      </c>
      <c r="J150" s="14">
        <f t="shared" si="13"/>
        <v>0.15061331188417454</v>
      </c>
      <c r="K150" s="14">
        <f t="shared" si="14"/>
        <v>0.10607279308264629</v>
      </c>
      <c r="L150" s="14"/>
      <c r="M150" s="18">
        <f>VLOOKUP(C150,'FHA shares'!A$10:G$178, 2, FALSE)</f>
        <v>6965</v>
      </c>
      <c r="N150" s="18">
        <f>VLOOKUP(C150,'FHA shares'!A$10:G$178, 3, FALSE)</f>
        <v>1061</v>
      </c>
      <c r="O150" s="14">
        <f>VLOOKUP(C150,'FHA shares'!A$10:G$178, 4, FALSE)</f>
        <v>0.1523331</v>
      </c>
      <c r="P150" s="18">
        <f>VLOOKUP(C150,'FHA shares'!A$10:G$178, 5, FALSE)</f>
        <v>1631.155</v>
      </c>
      <c r="Q150" s="18">
        <f>VLOOKUP(C150,'FHA shares'!A$10:G$178, 6, FALSE)</f>
        <v>179.97499999999999</v>
      </c>
      <c r="R150" s="14">
        <f>VLOOKUP(C150,'FHA shares'!A$10:G$178, 7, FALSE)</f>
        <v>0.1103359</v>
      </c>
      <c r="S150" s="10" t="str">
        <f t="shared" si="15"/>
        <v>Yes</v>
      </c>
    </row>
    <row r="151" spans="2:19" x14ac:dyDescent="0.4">
      <c r="B151" s="7" t="s">
        <v>155</v>
      </c>
      <c r="C151">
        <v>36100</v>
      </c>
      <c r="D151" s="37">
        <v>10073</v>
      </c>
      <c r="E151" s="37">
        <v>354</v>
      </c>
      <c r="F151" s="37">
        <v>130</v>
      </c>
      <c r="G151" s="37">
        <v>978</v>
      </c>
      <c r="H151" s="37">
        <v>1462</v>
      </c>
      <c r="I151" s="37">
        <v>31</v>
      </c>
      <c r="J151" s="14">
        <f t="shared" si="13"/>
        <v>0.14514047453588802</v>
      </c>
      <c r="K151" s="14">
        <f t="shared" si="14"/>
        <v>9.7091233991859427E-2</v>
      </c>
      <c r="L151" s="14"/>
      <c r="M151" s="18">
        <f>VLOOKUP(C151,'FHA shares'!A$10:G$178, 2, FALSE)</f>
        <v>9249</v>
      </c>
      <c r="N151" s="18">
        <f>VLOOKUP(C151,'FHA shares'!A$10:G$178, 3, FALSE)</f>
        <v>1985</v>
      </c>
      <c r="O151" s="14">
        <f>VLOOKUP(C151,'FHA shares'!A$10:G$178, 4, FALSE)</f>
        <v>0.2146178</v>
      </c>
      <c r="P151" s="18">
        <f>VLOOKUP(C151,'FHA shares'!A$10:G$178, 5, FALSE)</f>
        <v>1597.2349999999999</v>
      </c>
      <c r="Q151" s="18">
        <f>VLOOKUP(C151,'FHA shares'!A$10:G$178, 6, FALSE)</f>
        <v>305.47500000000002</v>
      </c>
      <c r="R151" s="14">
        <f>VLOOKUP(C151,'FHA shares'!A$10:G$178, 7, FALSE)</f>
        <v>0.19125239999999999</v>
      </c>
      <c r="S151" s="10" t="str">
        <f t="shared" si="15"/>
        <v>Yes</v>
      </c>
    </row>
    <row r="152" spans="2:19" x14ac:dyDescent="0.4">
      <c r="B152" s="7" t="s">
        <v>158</v>
      </c>
      <c r="C152">
        <v>17300</v>
      </c>
      <c r="D152" s="37">
        <v>8655</v>
      </c>
      <c r="E152" s="37">
        <v>338</v>
      </c>
      <c r="F152" s="37">
        <v>156</v>
      </c>
      <c r="G152" s="37">
        <v>904</v>
      </c>
      <c r="H152" s="37">
        <v>1398</v>
      </c>
      <c r="I152" s="37">
        <v>13</v>
      </c>
      <c r="J152" s="14">
        <f t="shared" si="13"/>
        <v>0.16152512998266899</v>
      </c>
      <c r="K152" s="14">
        <f t="shared" si="14"/>
        <v>0.10444829578278451</v>
      </c>
      <c r="L152" s="14"/>
      <c r="M152" s="18">
        <f>VLOOKUP(C152,'FHA shares'!A$10:G$178, 2, FALSE)</f>
        <v>9632</v>
      </c>
      <c r="N152" s="18">
        <f>VLOOKUP(C152,'FHA shares'!A$10:G$178, 3, FALSE)</f>
        <v>1393</v>
      </c>
      <c r="O152" s="14">
        <f>VLOOKUP(C152,'FHA shares'!A$10:G$178, 4, FALSE)</f>
        <v>0.1446221</v>
      </c>
      <c r="P152" s="18">
        <f>VLOOKUP(C152,'FHA shares'!A$10:G$178, 5, FALSE)</f>
        <v>1938.93</v>
      </c>
      <c r="Q152" s="18">
        <f>VLOOKUP(C152,'FHA shares'!A$10:G$178, 6, FALSE)</f>
        <v>227.875</v>
      </c>
      <c r="R152" s="14">
        <f>VLOOKUP(C152,'FHA shares'!A$10:G$178, 7, FALSE)</f>
        <v>0.1175262</v>
      </c>
      <c r="S152" s="10" t="str">
        <f t="shared" si="15"/>
        <v>Yes</v>
      </c>
    </row>
    <row r="153" spans="2:19" x14ac:dyDescent="0.4">
      <c r="B153" s="7" t="s">
        <v>150</v>
      </c>
      <c r="C153">
        <v>34940</v>
      </c>
      <c r="D153" s="37">
        <v>7838</v>
      </c>
      <c r="E153" s="37">
        <v>258</v>
      </c>
      <c r="F153" s="37">
        <v>107</v>
      </c>
      <c r="G153" s="37">
        <v>996</v>
      </c>
      <c r="H153" s="37">
        <v>1361</v>
      </c>
      <c r="I153" s="37">
        <v>7</v>
      </c>
      <c r="J153" s="14">
        <f t="shared" si="13"/>
        <v>0.17364123500893086</v>
      </c>
      <c r="K153" s="14">
        <f t="shared" si="14"/>
        <v>0.12707323296759376</v>
      </c>
      <c r="L153" s="14"/>
      <c r="M153" s="18">
        <f>VLOOKUP(C153,'FHA shares'!A$10:G$178, 2, FALSE)</f>
        <v>11655</v>
      </c>
      <c r="N153" s="18">
        <f>VLOOKUP(C153,'FHA shares'!A$10:G$178, 3, FALSE)</f>
        <v>1635</v>
      </c>
      <c r="O153" s="14">
        <f>VLOOKUP(C153,'FHA shares'!A$10:G$178, 4, FALSE)</f>
        <v>0.14028309999999999</v>
      </c>
      <c r="P153" s="18">
        <f>VLOOKUP(C153,'FHA shares'!A$10:G$178, 5, FALSE)</f>
        <v>4774.6450000000004</v>
      </c>
      <c r="Q153" s="18">
        <f>VLOOKUP(C153,'FHA shares'!A$10:G$178, 6, FALSE)</f>
        <v>472.245</v>
      </c>
      <c r="R153" s="14">
        <f>VLOOKUP(C153,'FHA shares'!A$10:G$178, 7, FALSE)</f>
        <v>9.8906800000000003E-2</v>
      </c>
      <c r="S153" s="10" t="str">
        <f t="shared" si="15"/>
        <v>Yes</v>
      </c>
    </row>
    <row r="154" spans="2:19" x14ac:dyDescent="0.4">
      <c r="B154" s="7" t="s">
        <v>156</v>
      </c>
      <c r="C154">
        <v>31700</v>
      </c>
      <c r="D154" s="37">
        <v>9422</v>
      </c>
      <c r="E154" s="37">
        <v>316</v>
      </c>
      <c r="F154" s="37">
        <v>115</v>
      </c>
      <c r="G154" s="37">
        <v>907</v>
      </c>
      <c r="H154" s="37">
        <v>1338</v>
      </c>
      <c r="I154" s="37">
        <v>8</v>
      </c>
      <c r="J154" s="14">
        <f t="shared" si="13"/>
        <v>0.14200806622797707</v>
      </c>
      <c r="K154" s="14">
        <f t="shared" si="14"/>
        <v>9.6264062831670563E-2</v>
      </c>
      <c r="L154" s="14"/>
      <c r="M154" s="18">
        <f>VLOOKUP(C154,'FHA shares'!A$10:G$178, 2, FALSE)</f>
        <v>12025</v>
      </c>
      <c r="N154" s="18">
        <f>VLOOKUP(C154,'FHA shares'!A$10:G$178, 3, FALSE)</f>
        <v>1662</v>
      </c>
      <c r="O154" s="14">
        <f>VLOOKUP(C154,'FHA shares'!A$10:G$178, 4, FALSE)</f>
        <v>0.1382121</v>
      </c>
      <c r="P154" s="18">
        <f>VLOOKUP(C154,'FHA shares'!A$10:G$178, 5, FALSE)</f>
        <v>3356.7849999999999</v>
      </c>
      <c r="Q154" s="18">
        <f>VLOOKUP(C154,'FHA shares'!A$10:G$178, 6, FALSE)</f>
        <v>412.5</v>
      </c>
      <c r="R154" s="14">
        <f>VLOOKUP(C154,'FHA shares'!A$10:G$178, 7, FALSE)</f>
        <v>0.12288540000000001</v>
      </c>
      <c r="S154" s="10" t="str">
        <f t="shared" si="15"/>
        <v>No</v>
      </c>
    </row>
    <row r="155" spans="2:19" x14ac:dyDescent="0.4">
      <c r="B155" s="7" t="s">
        <v>157</v>
      </c>
      <c r="C155">
        <v>37100</v>
      </c>
      <c r="D155" s="37">
        <v>6919</v>
      </c>
      <c r="E155" s="37">
        <v>241</v>
      </c>
      <c r="F155" s="37">
        <v>108</v>
      </c>
      <c r="G155" s="37">
        <v>900</v>
      </c>
      <c r="H155" s="37">
        <v>1249</v>
      </c>
      <c r="I155" s="37">
        <v>2</v>
      </c>
      <c r="J155" s="14">
        <f t="shared" si="13"/>
        <v>0.18051741581153347</v>
      </c>
      <c r="K155" s="14">
        <f t="shared" si="14"/>
        <v>0.13007660066483595</v>
      </c>
      <c r="L155" s="14"/>
      <c r="M155" s="18">
        <f>VLOOKUP(C155,'FHA shares'!A$10:G$178, 2, FALSE)</f>
        <v>23255</v>
      </c>
      <c r="N155" s="18">
        <f>VLOOKUP(C155,'FHA shares'!A$10:G$178, 3, FALSE)</f>
        <v>2017</v>
      </c>
      <c r="O155" s="14">
        <f>VLOOKUP(C155,'FHA shares'!A$10:G$178, 4, FALSE)</f>
        <v>8.6734000000000006E-2</v>
      </c>
      <c r="P155" s="18">
        <f>VLOOKUP(C155,'FHA shares'!A$10:G$178, 5, FALSE)</f>
        <v>12804.13</v>
      </c>
      <c r="Q155" s="18">
        <f>VLOOKUP(C155,'FHA shares'!A$10:G$178, 6, FALSE)</f>
        <v>952.995</v>
      </c>
      <c r="R155" s="14">
        <f>VLOOKUP(C155,'FHA shares'!A$10:G$178, 7, FALSE)</f>
        <v>7.44287E-2</v>
      </c>
      <c r="S155" s="10" t="str">
        <f t="shared" si="15"/>
        <v>No</v>
      </c>
    </row>
    <row r="156" spans="2:19" x14ac:dyDescent="0.4">
      <c r="B156" s="7" t="s">
        <v>159</v>
      </c>
      <c r="C156">
        <v>41420</v>
      </c>
      <c r="D156" s="37">
        <v>9380</v>
      </c>
      <c r="E156" s="37">
        <v>253</v>
      </c>
      <c r="F156" s="37">
        <v>100</v>
      </c>
      <c r="G156" s="37">
        <v>823</v>
      </c>
      <c r="H156" s="37">
        <v>1176</v>
      </c>
      <c r="I156" s="37">
        <v>8</v>
      </c>
      <c r="J156" s="14">
        <f t="shared" si="13"/>
        <v>0.1253731343283582</v>
      </c>
      <c r="K156" s="14">
        <f t="shared" si="14"/>
        <v>8.7739872068230279E-2</v>
      </c>
      <c r="L156" s="14"/>
      <c r="M156" s="18">
        <f>VLOOKUP(C156,'FHA shares'!A$10:G$178, 2, FALSE)</f>
        <v>12866</v>
      </c>
      <c r="N156" s="18">
        <f>VLOOKUP(C156,'FHA shares'!A$10:G$178, 3, FALSE)</f>
        <v>2014</v>
      </c>
      <c r="O156" s="14">
        <f>VLOOKUP(C156,'FHA shares'!A$10:G$178, 4, FALSE)</f>
        <v>0.1565366</v>
      </c>
      <c r="P156" s="18">
        <f>VLOOKUP(C156,'FHA shares'!A$10:G$178, 5, FALSE)</f>
        <v>3682.04</v>
      </c>
      <c r="Q156" s="18">
        <f>VLOOKUP(C156,'FHA shares'!A$10:G$178, 6, FALSE)</f>
        <v>546.67999999999995</v>
      </c>
      <c r="R156" s="14">
        <f>VLOOKUP(C156,'FHA shares'!A$10:G$178, 7, FALSE)</f>
        <v>0.14847199999999999</v>
      </c>
      <c r="S156" s="10" t="str">
        <f t="shared" si="15"/>
        <v>No</v>
      </c>
    </row>
    <row r="157" spans="2:19" x14ac:dyDescent="0.4">
      <c r="B157" s="7" t="s">
        <v>160</v>
      </c>
      <c r="C157">
        <v>39900</v>
      </c>
      <c r="D157" s="37">
        <v>9083</v>
      </c>
      <c r="E157" s="37">
        <v>273</v>
      </c>
      <c r="F157" s="37">
        <v>102</v>
      </c>
      <c r="G157" s="37">
        <v>708</v>
      </c>
      <c r="H157" s="37">
        <v>1083</v>
      </c>
      <c r="I157" s="37">
        <v>5</v>
      </c>
      <c r="J157" s="14">
        <f t="shared" si="13"/>
        <v>0.11923373334801277</v>
      </c>
      <c r="K157" s="14">
        <f t="shared" si="14"/>
        <v>7.7947814598700871E-2</v>
      </c>
      <c r="L157" s="14"/>
      <c r="M157" s="18">
        <f>VLOOKUP(C157,'FHA shares'!A$10:G$178, 2, FALSE)</f>
        <v>17585</v>
      </c>
      <c r="N157" s="18">
        <f>VLOOKUP(C157,'FHA shares'!A$10:G$178, 3, FALSE)</f>
        <v>2247</v>
      </c>
      <c r="O157" s="14">
        <f>VLOOKUP(C157,'FHA shares'!A$10:G$178, 4, FALSE)</f>
        <v>0.12777939999999999</v>
      </c>
      <c r="P157" s="18">
        <f>VLOOKUP(C157,'FHA shares'!A$10:G$178, 5, FALSE)</f>
        <v>6071.6850000000004</v>
      </c>
      <c r="Q157" s="18">
        <f>VLOOKUP(C157,'FHA shares'!A$10:G$178, 6, FALSE)</f>
        <v>643.33500000000004</v>
      </c>
      <c r="R157" s="14">
        <f>VLOOKUP(C157,'FHA shares'!A$10:G$178, 7, FALSE)</f>
        <v>0.1059566</v>
      </c>
      <c r="S157" s="10" t="str">
        <f t="shared" si="15"/>
        <v>No</v>
      </c>
    </row>
    <row r="158" spans="2:19" x14ac:dyDescent="0.4">
      <c r="B158" s="7" t="s">
        <v>162</v>
      </c>
      <c r="C158">
        <v>19300</v>
      </c>
      <c r="D158" s="37">
        <v>5821</v>
      </c>
      <c r="E158" s="37">
        <v>209</v>
      </c>
      <c r="F158" s="37">
        <v>89</v>
      </c>
      <c r="G158" s="37">
        <v>638</v>
      </c>
      <c r="H158" s="37">
        <v>936</v>
      </c>
      <c r="I158" s="37">
        <v>2</v>
      </c>
      <c r="J158" s="14">
        <f t="shared" si="13"/>
        <v>0.16079711389795567</v>
      </c>
      <c r="K158" s="14">
        <f t="shared" si="14"/>
        <v>0.10960316096890568</v>
      </c>
      <c r="L158" s="14"/>
      <c r="M158" s="18">
        <f>VLOOKUP(C158,'FHA shares'!A$10:G$178, 2, FALSE)</f>
        <v>8828</v>
      </c>
      <c r="N158" s="18">
        <f>VLOOKUP(C158,'FHA shares'!A$10:G$178, 3, FALSE)</f>
        <v>1066</v>
      </c>
      <c r="O158" s="14">
        <f>VLOOKUP(C158,'FHA shares'!A$10:G$178, 4, FALSE)</f>
        <v>0.1207522</v>
      </c>
      <c r="P158" s="18">
        <f>VLOOKUP(C158,'FHA shares'!A$10:G$178, 5, FALSE)</f>
        <v>2249.41</v>
      </c>
      <c r="Q158" s="18">
        <f>VLOOKUP(C158,'FHA shares'!A$10:G$178, 6, FALSE)</f>
        <v>201.96</v>
      </c>
      <c r="R158" s="14">
        <f>VLOOKUP(C158,'FHA shares'!A$10:G$178, 7, FALSE)</f>
        <v>8.9783500000000002E-2</v>
      </c>
      <c r="S158" s="10" t="str">
        <f t="shared" si="15"/>
        <v>No</v>
      </c>
    </row>
    <row r="159" spans="2:19" x14ac:dyDescent="0.4">
      <c r="B159" s="7" t="s">
        <v>161</v>
      </c>
      <c r="C159">
        <v>48900</v>
      </c>
      <c r="D159" s="37">
        <v>5841</v>
      </c>
      <c r="E159" s="37">
        <v>224</v>
      </c>
      <c r="F159" s="37">
        <v>63</v>
      </c>
      <c r="G159" s="37">
        <v>567</v>
      </c>
      <c r="H159" s="37">
        <v>854</v>
      </c>
      <c r="I159" s="37">
        <v>8</v>
      </c>
      <c r="J159" s="14">
        <f t="shared" si="13"/>
        <v>0.14620784112309537</v>
      </c>
      <c r="K159" s="14">
        <f t="shared" si="14"/>
        <v>9.7072419106317406E-2</v>
      </c>
      <c r="L159" s="14"/>
      <c r="M159" s="18">
        <f>VLOOKUP(C159,'FHA shares'!A$10:G$178, 2, FALSE)</f>
        <v>9586</v>
      </c>
      <c r="N159" s="18">
        <f>VLOOKUP(C159,'FHA shares'!A$10:G$178, 3, FALSE)</f>
        <v>894</v>
      </c>
      <c r="O159" s="14">
        <f>VLOOKUP(C159,'FHA shares'!A$10:G$178, 4, FALSE)</f>
        <v>9.3260999999999997E-2</v>
      </c>
      <c r="P159" s="18">
        <f>VLOOKUP(C159,'FHA shares'!A$10:G$178, 5, FALSE)</f>
        <v>2741.37</v>
      </c>
      <c r="Q159" s="18">
        <f>VLOOKUP(C159,'FHA shares'!A$10:G$178, 6, FALSE)</f>
        <v>181.87</v>
      </c>
      <c r="R159" s="14">
        <f>VLOOKUP(C159,'FHA shares'!A$10:G$178, 7, FALSE)</f>
        <v>6.6342700000000004E-2</v>
      </c>
      <c r="S159" s="10" t="str">
        <f t="shared" si="15"/>
        <v>No</v>
      </c>
    </row>
    <row r="160" spans="2:19" x14ac:dyDescent="0.4">
      <c r="B160" s="7" t="s">
        <v>165</v>
      </c>
      <c r="C160">
        <v>28020</v>
      </c>
      <c r="D160" s="37">
        <v>6298</v>
      </c>
      <c r="E160" s="37">
        <v>204</v>
      </c>
      <c r="F160" s="37">
        <v>78</v>
      </c>
      <c r="G160" s="37">
        <v>533</v>
      </c>
      <c r="H160" s="37">
        <v>815</v>
      </c>
      <c r="I160" s="37">
        <v>9</v>
      </c>
      <c r="J160" s="14">
        <f t="shared" si="13"/>
        <v>0.12940616068593205</v>
      </c>
      <c r="K160" s="14">
        <f t="shared" si="14"/>
        <v>8.4630041282946961E-2</v>
      </c>
      <c r="L160" s="14"/>
      <c r="M160" s="18">
        <f>VLOOKUP(C160,'FHA shares'!A$10:G$178, 2, FALSE)</f>
        <v>6356</v>
      </c>
      <c r="N160" s="18">
        <f>VLOOKUP(C160,'FHA shares'!A$10:G$178, 3, FALSE)</f>
        <v>858</v>
      </c>
      <c r="O160" s="14">
        <f>VLOOKUP(C160,'FHA shares'!A$10:G$178, 4, FALSE)</f>
        <v>0.13499059999999999</v>
      </c>
      <c r="P160" s="18">
        <f>VLOOKUP(C160,'FHA shares'!A$10:G$178, 5, FALSE)</f>
        <v>1253.46</v>
      </c>
      <c r="Q160" s="18">
        <f>VLOOKUP(C160,'FHA shares'!A$10:G$178, 6, FALSE)</f>
        <v>127.58</v>
      </c>
      <c r="R160" s="14">
        <f>VLOOKUP(C160,'FHA shares'!A$10:G$178, 7, FALSE)</f>
        <v>0.10178230000000001</v>
      </c>
      <c r="S160" s="10" t="str">
        <f t="shared" si="15"/>
        <v>No</v>
      </c>
    </row>
    <row r="161" spans="1:19" x14ac:dyDescent="0.4">
      <c r="B161" s="7" t="s">
        <v>163</v>
      </c>
      <c r="C161">
        <v>46520</v>
      </c>
      <c r="D161" s="37">
        <v>4492</v>
      </c>
      <c r="E161" s="37">
        <v>123</v>
      </c>
      <c r="F161" s="37">
        <v>50</v>
      </c>
      <c r="G161" s="37">
        <v>635</v>
      </c>
      <c r="H161" s="37">
        <v>808</v>
      </c>
      <c r="I161" s="37">
        <v>20</v>
      </c>
      <c r="J161" s="14">
        <f t="shared" si="13"/>
        <v>0.1798753339269813</v>
      </c>
      <c r="K161" s="14">
        <f t="shared" si="14"/>
        <v>0.14136242208370436</v>
      </c>
      <c r="L161" s="14"/>
      <c r="M161" s="18">
        <f>VLOOKUP(C161,'FHA shares'!A$10:G$178, 2, FALSE)</f>
        <v>19700</v>
      </c>
      <c r="N161" s="18">
        <f>VLOOKUP(C161,'FHA shares'!A$10:G$178, 3, FALSE)</f>
        <v>783</v>
      </c>
      <c r="O161" s="14">
        <f>VLOOKUP(C161,'FHA shares'!A$10:G$178, 4, FALSE)</f>
        <v>3.9746200000000002E-2</v>
      </c>
      <c r="P161" s="18">
        <f>VLOOKUP(C161,'FHA shares'!A$10:G$178, 5, FALSE)</f>
        <v>10924.22</v>
      </c>
      <c r="Q161" s="18">
        <f>VLOOKUP(C161,'FHA shares'!A$10:G$178, 6, FALSE)</f>
        <v>374.72500000000002</v>
      </c>
      <c r="R161" s="14">
        <f>VLOOKUP(C161,'FHA shares'!A$10:G$178, 7, FALSE)</f>
        <v>3.4302199999999998E-2</v>
      </c>
      <c r="S161" s="10" t="str">
        <f t="shared" si="15"/>
        <v>No</v>
      </c>
    </row>
    <row r="162" spans="1:19" x14ac:dyDescent="0.4">
      <c r="B162" s="7" t="s">
        <v>168</v>
      </c>
      <c r="C162">
        <v>11700</v>
      </c>
      <c r="D162" s="37">
        <v>5193</v>
      </c>
      <c r="E162" s="37">
        <v>192</v>
      </c>
      <c r="F162" s="37">
        <v>66</v>
      </c>
      <c r="G162" s="37">
        <v>520</v>
      </c>
      <c r="H162" s="37">
        <v>778</v>
      </c>
      <c r="I162" s="37">
        <v>4</v>
      </c>
      <c r="J162" s="14">
        <f t="shared" si="13"/>
        <v>0.14981706142884652</v>
      </c>
      <c r="K162" s="14">
        <f t="shared" si="14"/>
        <v>0.10013479684190256</v>
      </c>
      <c r="L162" s="14"/>
      <c r="M162" s="18">
        <f>VLOOKUP(C162,'FHA shares'!A$10:G$178, 2, FALSE)</f>
        <v>12802</v>
      </c>
      <c r="N162" s="18">
        <f>VLOOKUP(C162,'FHA shares'!A$10:G$178, 3, FALSE)</f>
        <v>1038</v>
      </c>
      <c r="O162" s="14">
        <f>VLOOKUP(C162,'FHA shares'!A$10:G$178, 4, FALSE)</f>
        <v>8.1081100000000003E-2</v>
      </c>
      <c r="P162" s="18">
        <f>VLOOKUP(C162,'FHA shares'!A$10:G$178, 5, FALSE)</f>
        <v>3370.96</v>
      </c>
      <c r="Q162" s="18">
        <f>VLOOKUP(C162,'FHA shares'!A$10:G$178, 6, FALSE)</f>
        <v>205.52</v>
      </c>
      <c r="R162" s="14">
        <f>VLOOKUP(C162,'FHA shares'!A$10:G$178, 7, FALSE)</f>
        <v>6.0967800000000003E-2</v>
      </c>
      <c r="S162" s="10" t="str">
        <f t="shared" si="15"/>
        <v>No</v>
      </c>
    </row>
    <row r="163" spans="1:19" x14ac:dyDescent="0.4">
      <c r="B163" s="7" t="s">
        <v>164</v>
      </c>
      <c r="C163">
        <v>21660</v>
      </c>
      <c r="D163" s="37">
        <v>6156</v>
      </c>
      <c r="E163" s="37">
        <v>158</v>
      </c>
      <c r="F163" s="37">
        <v>62</v>
      </c>
      <c r="G163" s="37">
        <v>557</v>
      </c>
      <c r="H163" s="37">
        <v>777</v>
      </c>
      <c r="I163" s="37">
        <v>9</v>
      </c>
      <c r="J163" s="14">
        <f t="shared" si="13"/>
        <v>0.12621832358674465</v>
      </c>
      <c r="K163" s="14">
        <f t="shared" si="14"/>
        <v>9.0480831708901879E-2</v>
      </c>
      <c r="L163" s="14"/>
      <c r="M163" s="18">
        <f>VLOOKUP(C163,'FHA shares'!A$10:G$178, 2, FALSE)</f>
        <v>10155</v>
      </c>
      <c r="N163" s="18">
        <f>VLOOKUP(C163,'FHA shares'!A$10:G$178, 3, FALSE)</f>
        <v>1244</v>
      </c>
      <c r="O163" s="14">
        <f>VLOOKUP(C163,'FHA shares'!A$10:G$178, 4, FALSE)</f>
        <v>0.1225012</v>
      </c>
      <c r="P163" s="18">
        <f>VLOOKUP(C163,'FHA shares'!A$10:G$178, 5, FALSE)</f>
        <v>2865.6149999999998</v>
      </c>
      <c r="Q163" s="18">
        <f>VLOOKUP(C163,'FHA shares'!A$10:G$178, 6, FALSE)</f>
        <v>293.99</v>
      </c>
      <c r="R163" s="14">
        <f>VLOOKUP(C163,'FHA shares'!A$10:G$178, 7, FALSE)</f>
        <v>0.1025923</v>
      </c>
      <c r="S163" s="10" t="str">
        <f t="shared" si="15"/>
        <v>No</v>
      </c>
    </row>
    <row r="164" spans="1:19" x14ac:dyDescent="0.4">
      <c r="B164" s="7" t="s">
        <v>166</v>
      </c>
      <c r="C164">
        <v>39460</v>
      </c>
      <c r="D164" s="37">
        <v>5151</v>
      </c>
      <c r="E164" s="37">
        <v>167</v>
      </c>
      <c r="F164" s="37">
        <v>69</v>
      </c>
      <c r="G164" s="37">
        <v>539</v>
      </c>
      <c r="H164" s="37">
        <v>775</v>
      </c>
      <c r="I164" s="37">
        <v>12</v>
      </c>
      <c r="J164" s="14">
        <f t="shared" si="13"/>
        <v>0.15045622209279752</v>
      </c>
      <c r="K164" s="14">
        <f t="shared" si="14"/>
        <v>0.10463987575228111</v>
      </c>
      <c r="L164" s="14"/>
      <c r="M164" s="18">
        <f>VLOOKUP(C164,'FHA shares'!A$10:G$178, 2, FALSE)</f>
        <v>6614</v>
      </c>
      <c r="N164" s="18">
        <f>VLOOKUP(C164,'FHA shares'!A$10:G$178, 3, FALSE)</f>
        <v>1082</v>
      </c>
      <c r="O164" s="14">
        <f>VLOOKUP(C164,'FHA shares'!A$10:G$178, 4, FALSE)</f>
        <v>0.1635924</v>
      </c>
      <c r="P164" s="18">
        <f>VLOOKUP(C164,'FHA shares'!A$10:G$178, 5, FALSE)</f>
        <v>1370.67</v>
      </c>
      <c r="Q164" s="18">
        <f>VLOOKUP(C164,'FHA shares'!A$10:G$178, 6, FALSE)</f>
        <v>194.41</v>
      </c>
      <c r="R164" s="14">
        <f>VLOOKUP(C164,'FHA shares'!A$10:G$178, 7, FALSE)</f>
        <v>0.14183570000000001</v>
      </c>
      <c r="S164" s="10" t="str">
        <f t="shared" si="15"/>
        <v>Yes</v>
      </c>
    </row>
    <row r="165" spans="1:19" x14ac:dyDescent="0.4">
      <c r="B165" s="7" t="s">
        <v>170</v>
      </c>
      <c r="C165">
        <v>22660</v>
      </c>
      <c r="D165" s="37">
        <v>4417</v>
      </c>
      <c r="E165" s="37">
        <v>136</v>
      </c>
      <c r="F165" s="37">
        <v>66</v>
      </c>
      <c r="G165" s="37">
        <v>486</v>
      </c>
      <c r="H165" s="37">
        <v>688</v>
      </c>
      <c r="I165" s="37">
        <v>3</v>
      </c>
      <c r="J165" s="14">
        <f t="shared" si="13"/>
        <v>0.15576182929590221</v>
      </c>
      <c r="K165" s="14">
        <f t="shared" si="14"/>
        <v>0.11002943174100067</v>
      </c>
      <c r="L165" s="14"/>
      <c r="M165" s="18">
        <f>VLOOKUP(C165,'FHA shares'!A$10:G$178, 2, FALSE)</f>
        <v>14968</v>
      </c>
      <c r="N165" s="18">
        <f>VLOOKUP(C165,'FHA shares'!A$10:G$178, 3, FALSE)</f>
        <v>1324</v>
      </c>
      <c r="O165" s="14">
        <f>VLOOKUP(C165,'FHA shares'!A$10:G$178, 4, FALSE)</f>
        <v>8.8455400000000003E-2</v>
      </c>
      <c r="P165" s="18">
        <f>VLOOKUP(C165,'FHA shares'!A$10:G$178, 5, FALSE)</f>
        <v>5124.5</v>
      </c>
      <c r="Q165" s="18">
        <f>VLOOKUP(C165,'FHA shares'!A$10:G$178, 6, FALSE)</f>
        <v>408.86</v>
      </c>
      <c r="R165" s="14">
        <f>VLOOKUP(C165,'FHA shares'!A$10:G$178, 7, FALSE)</f>
        <v>7.9785300000000003E-2</v>
      </c>
      <c r="S165" s="10" t="str">
        <f t="shared" si="15"/>
        <v>No</v>
      </c>
    </row>
    <row r="166" spans="1:19" x14ac:dyDescent="0.4">
      <c r="B166" s="7" t="s">
        <v>169</v>
      </c>
      <c r="C166">
        <v>18880</v>
      </c>
      <c r="D166" s="37">
        <v>5125</v>
      </c>
      <c r="E166" s="37">
        <v>174</v>
      </c>
      <c r="F166" s="37">
        <v>60</v>
      </c>
      <c r="G166" s="37">
        <v>447</v>
      </c>
      <c r="H166" s="37">
        <v>681</v>
      </c>
      <c r="I166" s="37">
        <v>7</v>
      </c>
      <c r="J166" s="14">
        <f t="shared" si="13"/>
        <v>0.13287804878048781</v>
      </c>
      <c r="K166" s="14">
        <f t="shared" si="14"/>
        <v>8.7219512195121945E-2</v>
      </c>
      <c r="L166" s="14"/>
      <c r="M166" s="18">
        <f>VLOOKUP(C166,'FHA shares'!A$10:G$178, 2, FALSE)</f>
        <v>12180</v>
      </c>
      <c r="N166" s="18">
        <f>VLOOKUP(C166,'FHA shares'!A$10:G$178, 3, FALSE)</f>
        <v>980</v>
      </c>
      <c r="O166" s="14">
        <f>VLOOKUP(C166,'FHA shares'!A$10:G$178, 4, FALSE)</f>
        <v>8.0459799999999998E-2</v>
      </c>
      <c r="P166" s="18">
        <f>VLOOKUP(C166,'FHA shares'!A$10:G$178, 5, FALSE)</f>
        <v>4167.5200000000004</v>
      </c>
      <c r="Q166" s="18">
        <f>VLOOKUP(C166,'FHA shares'!A$10:G$178, 6, FALSE)</f>
        <v>195.48</v>
      </c>
      <c r="R166" s="14">
        <f>VLOOKUP(C166,'FHA shares'!A$10:G$178, 7, FALSE)</f>
        <v>4.6905599999999999E-2</v>
      </c>
      <c r="S166" s="10" t="str">
        <f t="shared" si="15"/>
        <v>No</v>
      </c>
    </row>
    <row r="167" spans="1:19" x14ac:dyDescent="0.4">
      <c r="B167" s="7" t="s">
        <v>167</v>
      </c>
      <c r="C167">
        <v>41940</v>
      </c>
      <c r="D167" s="37">
        <v>4025</v>
      </c>
      <c r="E167" s="37">
        <v>100</v>
      </c>
      <c r="F167" s="37">
        <v>43</v>
      </c>
      <c r="G167" s="37">
        <v>527</v>
      </c>
      <c r="H167" s="37">
        <v>670</v>
      </c>
      <c r="I167" s="37">
        <v>3</v>
      </c>
      <c r="J167" s="14">
        <f t="shared" ref="J167:J177" si="16">H167/D167</f>
        <v>0.16645962732919253</v>
      </c>
      <c r="K167" s="14">
        <f t="shared" ref="K167:K177" si="17">G167/D167</f>
        <v>0.13093167701863354</v>
      </c>
      <c r="L167" s="14"/>
      <c r="M167" s="18">
        <f>VLOOKUP(C167,'FHA shares'!A$10:G$178, 2, FALSE)</f>
        <v>48382</v>
      </c>
      <c r="N167" s="18">
        <f>VLOOKUP(C167,'FHA shares'!A$10:G$178, 3, FALSE)</f>
        <v>1110</v>
      </c>
      <c r="O167" s="14">
        <f>VLOOKUP(C167,'FHA shares'!A$10:G$178, 4, FALSE)</f>
        <v>2.2942400000000002E-2</v>
      </c>
      <c r="P167" s="18">
        <f>VLOOKUP(C167,'FHA shares'!A$10:G$178, 5, FALSE)</f>
        <v>39898.6</v>
      </c>
      <c r="Q167" s="18">
        <f>VLOOKUP(C167,'FHA shares'!A$10:G$178, 6, FALSE)</f>
        <v>647.38</v>
      </c>
      <c r="R167" s="14">
        <f>VLOOKUP(C167,'FHA shares'!A$10:G$178, 7, FALSE)</f>
        <v>1.62256E-2</v>
      </c>
      <c r="S167" s="10" t="str">
        <f t="shared" ref="S167:S177" si="18">IF(AND(OR(J167&gt;16%,K167&gt;10%),AND(O167&gt;12.5%)),"Yes",IF((AND(O167&gt;20%,J167&gt;12%)),"Yes","No"))</f>
        <v>No</v>
      </c>
    </row>
    <row r="168" spans="1:19" x14ac:dyDescent="0.4">
      <c r="B168" s="7" t="s">
        <v>171</v>
      </c>
      <c r="C168">
        <v>31540</v>
      </c>
      <c r="D168" s="37">
        <v>4544</v>
      </c>
      <c r="E168" s="37">
        <v>155</v>
      </c>
      <c r="F168" s="37">
        <v>66</v>
      </c>
      <c r="G168" s="37">
        <v>446</v>
      </c>
      <c r="H168" s="37">
        <v>667</v>
      </c>
      <c r="I168" s="37">
        <v>6</v>
      </c>
      <c r="J168" s="14">
        <f t="shared" si="16"/>
        <v>0.14678697183098591</v>
      </c>
      <c r="K168" s="14">
        <f t="shared" si="17"/>
        <v>9.8151408450704219E-2</v>
      </c>
      <c r="L168" s="14"/>
      <c r="M168" s="18">
        <f>VLOOKUP(C168,'FHA shares'!A$10:G$178, 2, FALSE)</f>
        <v>20124</v>
      </c>
      <c r="N168" s="18">
        <f>VLOOKUP(C168,'FHA shares'!A$10:G$178, 3, FALSE)</f>
        <v>765</v>
      </c>
      <c r="O168" s="14">
        <f>VLOOKUP(C168,'FHA shares'!A$10:G$178, 4, FALSE)</f>
        <v>3.8014300000000001E-2</v>
      </c>
      <c r="P168" s="18">
        <f>VLOOKUP(C168,'FHA shares'!A$10:G$178, 5, FALSE)</f>
        <v>5671.35</v>
      </c>
      <c r="Q168" s="18">
        <f>VLOOKUP(C168,'FHA shares'!A$10:G$178, 6, FALSE)</f>
        <v>211.82499999999999</v>
      </c>
      <c r="R168" s="14">
        <f>VLOOKUP(C168,'FHA shares'!A$10:G$178, 7, FALSE)</f>
        <v>3.7350000000000001E-2</v>
      </c>
      <c r="S168" s="10" t="str">
        <f t="shared" si="18"/>
        <v>No</v>
      </c>
    </row>
    <row r="169" spans="1:19" x14ac:dyDescent="0.4">
      <c r="B169" s="7" t="s">
        <v>175</v>
      </c>
      <c r="C169">
        <v>37460</v>
      </c>
      <c r="D169" s="37">
        <v>4576</v>
      </c>
      <c r="E169" s="37">
        <v>157</v>
      </c>
      <c r="F169" s="37">
        <v>55</v>
      </c>
      <c r="G169" s="37">
        <v>360</v>
      </c>
      <c r="H169" s="37">
        <v>572</v>
      </c>
      <c r="I169" s="37">
        <v>24</v>
      </c>
      <c r="J169" s="14">
        <f t="shared" si="16"/>
        <v>0.125</v>
      </c>
      <c r="K169" s="14">
        <f t="shared" si="17"/>
        <v>7.8671328671328672E-2</v>
      </c>
      <c r="L169" s="14"/>
      <c r="M169" s="18">
        <f>VLOOKUP(C169,'FHA shares'!A$10:G$178, 2, FALSE)</f>
        <v>5902</v>
      </c>
      <c r="N169" s="18">
        <f>VLOOKUP(C169,'FHA shares'!A$10:G$178, 3, FALSE)</f>
        <v>909</v>
      </c>
      <c r="O169" s="14">
        <f>VLOOKUP(C169,'FHA shares'!A$10:G$178, 4, FALSE)</f>
        <v>0.1540156</v>
      </c>
      <c r="P169" s="18">
        <f>VLOOKUP(C169,'FHA shares'!A$10:G$178, 5, FALSE)</f>
        <v>1406.29</v>
      </c>
      <c r="Q169" s="18">
        <f>VLOOKUP(C169,'FHA shares'!A$10:G$178, 6, FALSE)</f>
        <v>174.44499999999999</v>
      </c>
      <c r="R169" s="14">
        <f>VLOOKUP(C169,'FHA shares'!A$10:G$178, 7, FALSE)</f>
        <v>0.1240463</v>
      </c>
      <c r="S169" s="10" t="str">
        <f t="shared" si="18"/>
        <v>No</v>
      </c>
    </row>
    <row r="170" spans="1:19" x14ac:dyDescent="0.4">
      <c r="B170" s="7" t="s">
        <v>172</v>
      </c>
      <c r="C170">
        <v>12700</v>
      </c>
      <c r="D170" s="37">
        <v>2789</v>
      </c>
      <c r="E170" s="37">
        <v>128</v>
      </c>
      <c r="F170" s="37">
        <v>37</v>
      </c>
      <c r="G170" s="37">
        <v>397</v>
      </c>
      <c r="H170" s="37">
        <v>562</v>
      </c>
      <c r="I170" s="37">
        <v>5</v>
      </c>
      <c r="J170" s="14">
        <f t="shared" si="16"/>
        <v>0.20150591609896021</v>
      </c>
      <c r="K170" s="14">
        <f t="shared" si="17"/>
        <v>0.14234492649695232</v>
      </c>
      <c r="L170" s="14"/>
      <c r="M170" s="18">
        <f>VLOOKUP(C170,'FHA shares'!A$10:G$178, 2, FALSE)</f>
        <v>9947</v>
      </c>
      <c r="N170" s="18">
        <f>VLOOKUP(C170,'FHA shares'!A$10:G$178, 3, FALSE)</f>
        <v>740</v>
      </c>
      <c r="O170" s="14">
        <f>VLOOKUP(C170,'FHA shares'!A$10:G$178, 4, FALSE)</f>
        <v>7.4394299999999997E-2</v>
      </c>
      <c r="P170" s="18">
        <f>VLOOKUP(C170,'FHA shares'!A$10:G$178, 5, FALSE)</f>
        <v>3700.105</v>
      </c>
      <c r="Q170" s="18">
        <f>VLOOKUP(C170,'FHA shares'!A$10:G$178, 6, FALSE)</f>
        <v>228.98</v>
      </c>
      <c r="R170" s="14">
        <f>VLOOKUP(C170,'FHA shares'!A$10:G$178, 7, FALSE)</f>
        <v>6.1884700000000001E-2</v>
      </c>
      <c r="S170" s="10" t="str">
        <f t="shared" si="18"/>
        <v>No</v>
      </c>
    </row>
    <row r="171" spans="1:19" x14ac:dyDescent="0.4">
      <c r="B171" s="7" t="s">
        <v>174</v>
      </c>
      <c r="C171">
        <v>39150</v>
      </c>
      <c r="D171" s="37">
        <v>4099</v>
      </c>
      <c r="E171" s="37">
        <v>105</v>
      </c>
      <c r="F171" s="37">
        <v>61</v>
      </c>
      <c r="G171" s="37">
        <v>327</v>
      </c>
      <c r="H171" s="37">
        <v>493</v>
      </c>
      <c r="I171" s="37">
        <v>2</v>
      </c>
      <c r="J171" s="14">
        <f t="shared" si="16"/>
        <v>0.1202732373749695</v>
      </c>
      <c r="K171" s="14">
        <f t="shared" si="17"/>
        <v>7.9775555013417904E-2</v>
      </c>
      <c r="L171" s="14"/>
      <c r="M171" s="18">
        <f>VLOOKUP(C171,'FHA shares'!A$10:G$178, 2, FALSE)</f>
        <v>9668</v>
      </c>
      <c r="N171" s="18">
        <f>VLOOKUP(C171,'FHA shares'!A$10:G$178, 3, FALSE)</f>
        <v>1250</v>
      </c>
      <c r="O171" s="14">
        <f>VLOOKUP(C171,'FHA shares'!A$10:G$178, 4, FALSE)</f>
        <v>0.1292925</v>
      </c>
      <c r="P171" s="18">
        <f>VLOOKUP(C171,'FHA shares'!A$10:G$178, 5, FALSE)</f>
        <v>2526.96</v>
      </c>
      <c r="Q171" s="18">
        <f>VLOOKUP(C171,'FHA shares'!A$10:G$178, 6, FALSE)</f>
        <v>254.55</v>
      </c>
      <c r="R171" s="14">
        <f>VLOOKUP(C171,'FHA shares'!A$10:G$178, 7, FALSE)</f>
        <v>0.1007337</v>
      </c>
      <c r="S171" s="10" t="str">
        <f t="shared" si="18"/>
        <v>No</v>
      </c>
    </row>
    <row r="172" spans="1:19" x14ac:dyDescent="0.4">
      <c r="B172" s="7" t="s">
        <v>173</v>
      </c>
      <c r="C172">
        <v>42220</v>
      </c>
      <c r="D172" s="37">
        <v>3040</v>
      </c>
      <c r="E172" s="37">
        <v>95</v>
      </c>
      <c r="F172" s="37">
        <v>32</v>
      </c>
      <c r="G172" s="37">
        <v>347</v>
      </c>
      <c r="H172" s="37">
        <v>474</v>
      </c>
      <c r="I172" s="37">
        <v>0</v>
      </c>
      <c r="J172" s="14">
        <f t="shared" si="16"/>
        <v>0.15592105263157896</v>
      </c>
      <c r="K172" s="14">
        <f t="shared" si="17"/>
        <v>0.11414473684210526</v>
      </c>
      <c r="L172" s="14"/>
      <c r="M172" s="18">
        <f>VLOOKUP(C172,'FHA shares'!A$10:G$178, 2, FALSE)</f>
        <v>13365</v>
      </c>
      <c r="N172" s="18">
        <f>VLOOKUP(C172,'FHA shares'!A$10:G$178, 3, FALSE)</f>
        <v>884</v>
      </c>
      <c r="O172" s="14">
        <f>VLOOKUP(C172,'FHA shares'!A$10:G$178, 4, FALSE)</f>
        <v>6.6142900000000004E-2</v>
      </c>
      <c r="P172" s="18">
        <f>VLOOKUP(C172,'FHA shares'!A$10:G$178, 5, FALSE)</f>
        <v>6684.8549999999996</v>
      </c>
      <c r="Q172" s="18">
        <f>VLOOKUP(C172,'FHA shares'!A$10:G$178, 6, FALSE)</f>
        <v>415.03</v>
      </c>
      <c r="R172" s="14">
        <f>VLOOKUP(C172,'FHA shares'!A$10:G$178, 7, FALSE)</f>
        <v>6.2085099999999997E-2</v>
      </c>
      <c r="S172" s="10" t="str">
        <f t="shared" si="18"/>
        <v>No</v>
      </c>
    </row>
    <row r="173" spans="1:19" x14ac:dyDescent="0.4">
      <c r="B173" s="7" t="s">
        <v>176</v>
      </c>
      <c r="C173">
        <v>29420</v>
      </c>
      <c r="D173" s="37">
        <v>4145</v>
      </c>
      <c r="E173" s="37">
        <v>115</v>
      </c>
      <c r="F173" s="37">
        <v>43</v>
      </c>
      <c r="G173" s="37">
        <v>303</v>
      </c>
      <c r="H173" s="37">
        <v>461</v>
      </c>
      <c r="I173" s="37">
        <v>3</v>
      </c>
      <c r="J173" s="14">
        <f t="shared" si="16"/>
        <v>0.11121833534378769</v>
      </c>
      <c r="K173" s="14">
        <f t="shared" si="17"/>
        <v>7.3100120627261761E-2</v>
      </c>
      <c r="L173" s="14"/>
      <c r="M173" s="18">
        <f>VLOOKUP(C173,'FHA shares'!A$10:G$178, 2, FALSE)</f>
        <v>7964</v>
      </c>
      <c r="N173" s="18">
        <f>VLOOKUP(C173,'FHA shares'!A$10:G$178, 3, FALSE)</f>
        <v>1076</v>
      </c>
      <c r="O173" s="14">
        <f>VLOOKUP(C173,'FHA shares'!A$10:G$178, 4, FALSE)</f>
        <v>0.13510800000000001</v>
      </c>
      <c r="P173" s="18">
        <f>VLOOKUP(C173,'FHA shares'!A$10:G$178, 5, FALSE)</f>
        <v>1634.27</v>
      </c>
      <c r="Q173" s="18">
        <f>VLOOKUP(C173,'FHA shares'!A$10:G$178, 6, FALSE)</f>
        <v>191.8</v>
      </c>
      <c r="R173" s="14">
        <f>VLOOKUP(C173,'FHA shares'!A$10:G$178, 7, FALSE)</f>
        <v>0.1173613</v>
      </c>
      <c r="S173" s="10" t="str">
        <f t="shared" si="18"/>
        <v>No</v>
      </c>
    </row>
    <row r="174" spans="1:19" x14ac:dyDescent="0.4">
      <c r="B174" s="7" t="s">
        <v>177</v>
      </c>
      <c r="C174">
        <v>14500</v>
      </c>
      <c r="D174" s="37">
        <v>2582</v>
      </c>
      <c r="E174" s="37">
        <v>69</v>
      </c>
      <c r="F174" s="37">
        <v>37</v>
      </c>
      <c r="G174" s="37">
        <v>292</v>
      </c>
      <c r="H174" s="37">
        <v>398</v>
      </c>
      <c r="I174" s="37">
        <v>3</v>
      </c>
      <c r="J174" s="14">
        <f t="shared" si="16"/>
        <v>0.1541440743609605</v>
      </c>
      <c r="K174" s="14">
        <f t="shared" si="17"/>
        <v>0.11309062742060419</v>
      </c>
      <c r="L174" s="14"/>
      <c r="M174" s="18">
        <f>VLOOKUP(C174,'FHA shares'!A$10:G$178, 2, FALSE)</f>
        <v>11449</v>
      </c>
      <c r="N174" s="18">
        <f>VLOOKUP(C174,'FHA shares'!A$10:G$178, 3, FALSE)</f>
        <v>517</v>
      </c>
      <c r="O174" s="14">
        <f>VLOOKUP(C174,'FHA shares'!A$10:G$178, 4, FALSE)</f>
        <v>4.5156799999999997E-2</v>
      </c>
      <c r="P174" s="18">
        <f>VLOOKUP(C174,'FHA shares'!A$10:G$178, 5, FALSE)</f>
        <v>5541.6350000000002</v>
      </c>
      <c r="Q174" s="18">
        <f>VLOOKUP(C174,'FHA shares'!A$10:G$178, 6, FALSE)</f>
        <v>176.595</v>
      </c>
      <c r="R174" s="14">
        <f>VLOOKUP(C174,'FHA shares'!A$10:G$178, 7, FALSE)</f>
        <v>3.1866899999999997E-2</v>
      </c>
      <c r="S174" s="10" t="str">
        <f t="shared" si="18"/>
        <v>No</v>
      </c>
    </row>
    <row r="175" spans="1:19" x14ac:dyDescent="0.4">
      <c r="B175" s="7" t="s">
        <v>178</v>
      </c>
      <c r="C175">
        <v>13460</v>
      </c>
      <c r="D175" s="37">
        <v>2733</v>
      </c>
      <c r="E175" s="37">
        <v>66</v>
      </c>
      <c r="F175" s="37">
        <v>30</v>
      </c>
      <c r="G175" s="37">
        <v>271</v>
      </c>
      <c r="H175" s="37">
        <v>367</v>
      </c>
      <c r="I175" s="37">
        <v>3</v>
      </c>
      <c r="J175" s="14">
        <f t="shared" si="16"/>
        <v>0.13428466886205634</v>
      </c>
      <c r="K175" s="14">
        <f t="shared" si="17"/>
        <v>9.9158433955360406E-2</v>
      </c>
      <c r="L175" s="14"/>
      <c r="M175" s="18">
        <f>VLOOKUP(C175,'FHA shares'!A$10:G$178, 2, FALSE)</f>
        <v>9056</v>
      </c>
      <c r="N175" s="18">
        <f>VLOOKUP(C175,'FHA shares'!A$10:G$178, 3, FALSE)</f>
        <v>839</v>
      </c>
      <c r="O175" s="14">
        <f>VLOOKUP(C175,'FHA shares'!A$10:G$178, 4, FALSE)</f>
        <v>9.26458E-2</v>
      </c>
      <c r="P175" s="18">
        <f>VLOOKUP(C175,'FHA shares'!A$10:G$178, 5, FALSE)</f>
        <v>3102.17</v>
      </c>
      <c r="Q175" s="18">
        <f>VLOOKUP(C175,'FHA shares'!A$10:G$178, 6, FALSE)</f>
        <v>238.47499999999999</v>
      </c>
      <c r="R175" s="14">
        <f>VLOOKUP(C175,'FHA shares'!A$10:G$178, 7, FALSE)</f>
        <v>7.68736E-2</v>
      </c>
      <c r="S175" s="10" t="str">
        <f t="shared" si="18"/>
        <v>No</v>
      </c>
    </row>
    <row r="176" spans="1:19" x14ac:dyDescent="0.4">
      <c r="A176" s="10" t="s">
        <v>194</v>
      </c>
      <c r="B176" s="11" t="s">
        <v>179</v>
      </c>
      <c r="C176">
        <v>41884</v>
      </c>
      <c r="D176" s="37">
        <v>768</v>
      </c>
      <c r="E176" s="37">
        <v>17</v>
      </c>
      <c r="F176" s="37">
        <v>10</v>
      </c>
      <c r="G176" s="37">
        <v>90</v>
      </c>
      <c r="H176" s="37">
        <v>117</v>
      </c>
      <c r="I176" s="37">
        <v>1</v>
      </c>
      <c r="J176" s="14">
        <f t="shared" si="16"/>
        <v>0.15234375</v>
      </c>
      <c r="K176" s="14">
        <f t="shared" si="17"/>
        <v>0.1171875</v>
      </c>
      <c r="L176" s="14"/>
      <c r="M176" s="18">
        <f>VLOOKUP(C176,'FHA shares'!A$10:G$178, 2, FALSE)</f>
        <v>32023</v>
      </c>
      <c r="N176" s="18">
        <f>VLOOKUP(C176,'FHA shares'!A$10:G$178, 3, FALSE)</f>
        <v>248</v>
      </c>
      <c r="O176" s="14">
        <f>VLOOKUP(C176,'FHA shares'!A$10:G$178, 4, FALSE)</f>
        <v>7.7444000000000002E-3</v>
      </c>
      <c r="P176" s="18">
        <f>VLOOKUP(C176,'FHA shares'!A$10:G$178, 5, FALSE)</f>
        <v>32045.040000000001</v>
      </c>
      <c r="Q176" s="18">
        <f>VLOOKUP(C176,'FHA shares'!A$10:G$178, 6, FALSE)</f>
        <v>120.9</v>
      </c>
      <c r="R176" s="14">
        <f>VLOOKUP(C176,'FHA shares'!A$10:G$178, 7, FALSE)</f>
        <v>3.7728000000000002E-3</v>
      </c>
      <c r="S176" s="10" t="str">
        <f t="shared" si="18"/>
        <v>No</v>
      </c>
    </row>
    <row r="177" spans="1:19" x14ac:dyDescent="0.4">
      <c r="A177" s="10" t="s">
        <v>194</v>
      </c>
      <c r="B177" s="11" t="s">
        <v>180</v>
      </c>
      <c r="C177">
        <v>42034</v>
      </c>
      <c r="D177" s="37">
        <v>195</v>
      </c>
      <c r="E177" s="37">
        <v>4</v>
      </c>
      <c r="F177" s="37">
        <v>3</v>
      </c>
      <c r="G177" s="37">
        <v>29</v>
      </c>
      <c r="H177" s="37">
        <v>36</v>
      </c>
      <c r="I177" s="37">
        <v>0</v>
      </c>
      <c r="J177" s="14">
        <f t="shared" si="16"/>
        <v>0.18461538461538463</v>
      </c>
      <c r="K177" s="14">
        <f t="shared" si="17"/>
        <v>0.14871794871794872</v>
      </c>
      <c r="L177" s="14"/>
      <c r="M177" s="18">
        <f>VLOOKUP(C177,'FHA shares'!A$10:G$178, 2, FALSE)</f>
        <v>7546</v>
      </c>
      <c r="N177" s="18">
        <f>VLOOKUP(C177,'FHA shares'!A$10:G$178, 3, FALSE)</f>
        <v>118</v>
      </c>
      <c r="O177" s="14">
        <f>VLOOKUP(C177,'FHA shares'!A$10:G$178, 4, FALSE)</f>
        <v>1.5637399999999999E-2</v>
      </c>
      <c r="P177" s="18">
        <f>VLOOKUP(C177,'FHA shares'!A$10:G$178, 5, FALSE)</f>
        <v>6657.53</v>
      </c>
      <c r="Q177" s="18">
        <f>VLOOKUP(C177,'FHA shares'!A$10:G$178, 6, FALSE)</f>
        <v>60.78</v>
      </c>
      <c r="R177" s="14">
        <f>VLOOKUP(C177,'FHA shares'!A$10:G$178, 7, FALSE)</f>
        <v>9.1295000000000005E-3</v>
      </c>
      <c r="S177" s="10" t="str">
        <f t="shared" si="18"/>
        <v>No</v>
      </c>
    </row>
    <row r="178" spans="1:19" x14ac:dyDescent="0.4">
      <c r="A178" s="8"/>
      <c r="B178" s="7"/>
    </row>
    <row r="179" spans="1:19" x14ac:dyDescent="0.4">
      <c r="A179" s="8"/>
      <c r="B179" s="7"/>
    </row>
    <row r="180" spans="1:19" x14ac:dyDescent="0.4">
      <c r="A180" s="8"/>
      <c r="B180" s="7"/>
    </row>
    <row r="181" spans="1:19" x14ac:dyDescent="0.4">
      <c r="A181" s="8"/>
      <c r="B181" s="7"/>
    </row>
  </sheetData>
  <sortState xmlns:xlrd2="http://schemas.microsoft.com/office/spreadsheetml/2017/richdata2" ref="A7:R177">
    <sortCondition descending="1" ref="H6"/>
  </sortState>
  <phoneticPr fontId="11"/>
  <conditionalFormatting sqref="O178:O1048576 O1:O6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178:R1048576 R1:R6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7:S177">
    <cfRule type="containsText" dxfId="2" priority="20" operator="containsText" text="&quot;Yes&quot;">
      <formula>NOT(ISERROR(SEARCH("""Yes""",S7)))</formula>
    </cfRule>
    <cfRule type="containsText" dxfId="1" priority="21" operator="containsText" text="S8:S178 = Yes">
      <formula>NOT(ISERROR(SEARCH("S8:S178 = Yes",S7)))</formula>
    </cfRule>
    <cfRule type="colorScale" priority="22">
      <colorScale>
        <cfvo type="min"/>
        <cfvo type="max"/>
        <color rgb="FFFF7128"/>
        <color rgb="FFFFEF9C"/>
      </colorScale>
    </cfRule>
  </conditionalFormatting>
  <conditionalFormatting sqref="J1:J6 J178:J1048576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1:O6 O178:O1048576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1:R6 R178:R1048576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7:J177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7:O177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7:R177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7:L177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1:L6 K178:L1048576">
    <cfRule type="colorScale" priority="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1:L6 J178:L1048576">
    <cfRule type="colorScale" priority="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9" operator="containsText" id="{AFE8D57B-92A3-4AF2-9896-685D9840C948}">
            <xm:f>NOT(ISERROR(SEARCH("Yes",S7)))</xm:f>
            <xm:f>"Yes"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S7:S177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0"/>
  <sheetViews>
    <sheetView workbookViewId="0">
      <selection activeCell="E20" sqref="E20"/>
    </sheetView>
  </sheetViews>
  <sheetFormatPr defaultRowHeight="18.75" x14ac:dyDescent="0.4"/>
  <cols>
    <col min="1" max="1" width="45.125" customWidth="1"/>
    <col min="2" max="2" width="12.625" bestFit="1" customWidth="1"/>
    <col min="3" max="3" width="12" customWidth="1"/>
    <col min="4" max="4" width="11.125" customWidth="1"/>
    <col min="5" max="5" width="11.875" customWidth="1"/>
    <col min="6" max="6" width="15.625" customWidth="1"/>
  </cols>
  <sheetData>
    <row r="1" spans="1:6" ht="22.5" customHeight="1" x14ac:dyDescent="0.5">
      <c r="A1" s="52" t="s">
        <v>221</v>
      </c>
      <c r="B1" s="52"/>
      <c r="C1" s="52"/>
      <c r="D1" s="52"/>
      <c r="E1" s="52"/>
      <c r="F1" s="52"/>
    </row>
    <row r="2" spans="1:6" s="10" customFormat="1" ht="42.6" customHeight="1" x14ac:dyDescent="0.4">
      <c r="A2" s="22" t="s">
        <v>1</v>
      </c>
      <c r="B2" s="30" t="s">
        <v>202</v>
      </c>
      <c r="C2" s="30" t="s">
        <v>203</v>
      </c>
      <c r="D2" s="30" t="s">
        <v>204</v>
      </c>
      <c r="E2" s="30" t="s">
        <v>9</v>
      </c>
      <c r="F2" s="30" t="s">
        <v>205</v>
      </c>
    </row>
    <row r="3" spans="1:6" x14ac:dyDescent="0.4">
      <c r="A3" s="23" t="s">
        <v>10</v>
      </c>
      <c r="B3" s="39">
        <v>7796420</v>
      </c>
      <c r="C3" s="39">
        <v>1361762</v>
      </c>
      <c r="D3" s="42">
        <v>0.17466503856898422</v>
      </c>
      <c r="E3" s="34">
        <v>0.11977086919380947</v>
      </c>
      <c r="F3" s="34">
        <v>0.1465282</v>
      </c>
    </row>
    <row r="4" spans="1:6" x14ac:dyDescent="0.4">
      <c r="A4" s="24" t="s">
        <v>206</v>
      </c>
      <c r="B4" s="40">
        <v>246974</v>
      </c>
      <c r="C4" s="40">
        <v>50499</v>
      </c>
      <c r="D4" s="16">
        <v>0.2044709159668629</v>
      </c>
      <c r="E4" s="43">
        <v>0.14469539303732376</v>
      </c>
      <c r="F4" s="16">
        <v>0.20979400000000001</v>
      </c>
    </row>
    <row r="5" spans="1:6" x14ac:dyDescent="0.4">
      <c r="A5" s="25" t="s">
        <v>207</v>
      </c>
      <c r="B5" s="40">
        <v>215181</v>
      </c>
      <c r="C5" s="40">
        <v>48483</v>
      </c>
      <c r="D5" s="38">
        <v>0.22531264377431093</v>
      </c>
      <c r="E5" s="16">
        <v>0.15904749954689307</v>
      </c>
      <c r="F5" s="16">
        <v>0.19266059999999999</v>
      </c>
    </row>
    <row r="6" spans="1:6" x14ac:dyDescent="0.4">
      <c r="A6" s="25" t="s">
        <v>208</v>
      </c>
      <c r="B6" s="40">
        <v>175750</v>
      </c>
      <c r="C6" s="40">
        <v>38344</v>
      </c>
      <c r="D6" s="38">
        <v>0.21817354196301564</v>
      </c>
      <c r="E6" s="16">
        <v>0.1488819345661451</v>
      </c>
      <c r="F6" s="16">
        <v>0.14231279999999999</v>
      </c>
    </row>
    <row r="7" spans="1:6" x14ac:dyDescent="0.4">
      <c r="A7" s="25" t="s">
        <v>210</v>
      </c>
      <c r="B7" s="40">
        <v>143560</v>
      </c>
      <c r="C7" s="40">
        <v>27517</v>
      </c>
      <c r="D7" s="38">
        <v>0.19167595430482029</v>
      </c>
      <c r="E7" s="16">
        <v>0.12905405405405404</v>
      </c>
      <c r="F7" s="16">
        <v>0.147509</v>
      </c>
    </row>
    <row r="8" spans="1:6" x14ac:dyDescent="0.4">
      <c r="A8" s="25" t="s">
        <v>209</v>
      </c>
      <c r="B8" s="40">
        <v>129183</v>
      </c>
      <c r="C8" s="40">
        <v>27243</v>
      </c>
      <c r="D8" s="38">
        <v>0.2108868814008035</v>
      </c>
      <c r="E8" s="16">
        <v>0.15676211266188275</v>
      </c>
      <c r="F8" s="16">
        <v>0.13705780000000001</v>
      </c>
    </row>
    <row r="9" spans="1:6" x14ac:dyDescent="0.4">
      <c r="A9" s="25" t="s">
        <v>211</v>
      </c>
      <c r="B9" s="40">
        <v>127107</v>
      </c>
      <c r="C9" s="40">
        <v>21770</v>
      </c>
      <c r="D9" s="38">
        <v>0.17127302194214322</v>
      </c>
      <c r="E9" s="16">
        <v>0.11898636581777558</v>
      </c>
      <c r="F9" s="16">
        <v>0.20567640000000001</v>
      </c>
    </row>
    <row r="10" spans="1:6" x14ac:dyDescent="0.4">
      <c r="A10" s="25" t="s">
        <v>212</v>
      </c>
      <c r="B10" s="40">
        <v>105129</v>
      </c>
      <c r="C10" s="40">
        <v>20899</v>
      </c>
      <c r="D10" s="38">
        <v>0.1987938627781107</v>
      </c>
      <c r="E10" s="16">
        <v>0.14127405378154459</v>
      </c>
      <c r="F10" s="16">
        <v>0.19428699999999999</v>
      </c>
    </row>
    <row r="11" spans="1:6" x14ac:dyDescent="0.4">
      <c r="A11" s="25" t="s">
        <v>213</v>
      </c>
      <c r="B11" s="37">
        <v>91035</v>
      </c>
      <c r="C11" s="40">
        <v>17881</v>
      </c>
      <c r="D11" s="38">
        <v>0.19641895974075904</v>
      </c>
      <c r="E11" s="16">
        <v>0.12956555171088044</v>
      </c>
      <c r="F11" s="16">
        <v>0.1928212</v>
      </c>
    </row>
    <row r="12" spans="1:6" x14ac:dyDescent="0.4">
      <c r="A12" s="25" t="s">
        <v>214</v>
      </c>
      <c r="B12" s="40">
        <v>83385</v>
      </c>
      <c r="C12" s="40">
        <v>15593</v>
      </c>
      <c r="D12" s="38">
        <v>0.18700005996282304</v>
      </c>
      <c r="E12" s="16">
        <v>0.13825028482340948</v>
      </c>
      <c r="F12" s="16">
        <v>0.21606919999999999</v>
      </c>
    </row>
    <row r="13" spans="1:6" ht="15.95" customHeight="1" x14ac:dyDescent="0.4">
      <c r="A13" s="25" t="s">
        <v>215</v>
      </c>
      <c r="B13" s="40">
        <v>93711</v>
      </c>
      <c r="C13" s="40">
        <v>15459</v>
      </c>
      <c r="D13" s="38">
        <v>0.1649646252841182</v>
      </c>
      <c r="E13" s="16">
        <v>0.1186093414860582</v>
      </c>
      <c r="F13" s="16">
        <v>0.19580739999999999</v>
      </c>
    </row>
    <row r="14" spans="1:6" x14ac:dyDescent="0.4">
      <c r="A14" s="53" t="s">
        <v>219</v>
      </c>
      <c r="B14" s="53"/>
      <c r="C14" s="53"/>
      <c r="D14" s="53"/>
      <c r="E14" s="53"/>
      <c r="F14" s="54"/>
    </row>
    <row r="15" spans="1:6" ht="15.75" customHeight="1" x14ac:dyDescent="0.4">
      <c r="A15" s="29" t="s">
        <v>216</v>
      </c>
      <c r="B15" s="35"/>
      <c r="C15" s="35"/>
      <c r="D15" s="35"/>
      <c r="E15" s="44"/>
      <c r="F15" s="45"/>
    </row>
    <row r="16" spans="1:6" ht="27" customHeight="1" x14ac:dyDescent="0.4">
      <c r="A16" s="55" t="s">
        <v>217</v>
      </c>
      <c r="B16" s="55"/>
      <c r="C16" s="55"/>
      <c r="D16" s="55"/>
      <c r="E16" s="55"/>
      <c r="F16" s="56"/>
    </row>
    <row r="18" spans="1:6" x14ac:dyDescent="0.4">
      <c r="A18" s="5"/>
      <c r="B18" s="46"/>
      <c r="C18" s="46"/>
      <c r="D18" s="46"/>
      <c r="E18" s="46"/>
      <c r="F18" s="46"/>
    </row>
    <row r="19" spans="1:6" x14ac:dyDescent="0.4">
      <c r="A19" s="47"/>
      <c r="B19" s="36"/>
      <c r="C19" s="36"/>
      <c r="D19" s="48"/>
      <c r="E19" s="48"/>
      <c r="F19" s="48"/>
    </row>
    <row r="20" spans="1:6" x14ac:dyDescent="0.4">
      <c r="A20" s="49"/>
      <c r="B20" s="37"/>
      <c r="C20" s="37"/>
      <c r="D20" s="43"/>
      <c r="E20" s="43"/>
      <c r="F20" s="43"/>
    </row>
    <row r="21" spans="1:6" x14ac:dyDescent="0.4">
      <c r="A21" s="50"/>
      <c r="B21" s="37"/>
      <c r="C21" s="37"/>
      <c r="D21" s="43"/>
      <c r="E21" s="43"/>
      <c r="F21" s="43"/>
    </row>
    <row r="22" spans="1:6" x14ac:dyDescent="0.4">
      <c r="A22" s="50"/>
      <c r="B22" s="37"/>
      <c r="C22" s="37"/>
      <c r="D22" s="43"/>
      <c r="E22" s="43"/>
      <c r="F22" s="43"/>
    </row>
    <row r="23" spans="1:6" x14ac:dyDescent="0.4">
      <c r="A23" s="50"/>
      <c r="B23" s="37"/>
      <c r="C23" s="37"/>
      <c r="D23" s="43"/>
      <c r="E23" s="43"/>
      <c r="F23" s="43"/>
    </row>
    <row r="24" spans="1:6" x14ac:dyDescent="0.4">
      <c r="A24" s="50"/>
      <c r="B24" s="37"/>
      <c r="C24" s="37"/>
      <c r="D24" s="43"/>
      <c r="E24" s="43"/>
      <c r="F24" s="43"/>
    </row>
    <row r="25" spans="1:6" x14ac:dyDescent="0.4">
      <c r="A25" s="50"/>
      <c r="B25" s="37"/>
      <c r="C25" s="37"/>
      <c r="D25" s="43"/>
      <c r="E25" s="43"/>
      <c r="F25" s="43"/>
    </row>
    <row r="26" spans="1:6" x14ac:dyDescent="0.4">
      <c r="A26" s="50"/>
      <c r="B26" s="37"/>
      <c r="C26" s="37"/>
      <c r="D26" s="43"/>
      <c r="E26" s="43"/>
      <c r="F26" s="43"/>
    </row>
    <row r="27" spans="1:6" x14ac:dyDescent="0.4">
      <c r="A27" s="50"/>
      <c r="B27" s="37"/>
      <c r="C27" s="37"/>
      <c r="D27" s="43"/>
      <c r="E27" s="43"/>
      <c r="F27" s="43"/>
    </row>
    <row r="28" spans="1:6" x14ac:dyDescent="0.4">
      <c r="A28" s="50"/>
      <c r="B28" s="37"/>
      <c r="C28" s="37"/>
      <c r="D28" s="43"/>
      <c r="E28" s="43"/>
      <c r="F28" s="43"/>
    </row>
    <row r="29" spans="1:6" x14ac:dyDescent="0.4">
      <c r="A29" s="50"/>
      <c r="B29" s="37"/>
      <c r="C29" s="37"/>
      <c r="D29" s="43"/>
      <c r="E29" s="43"/>
      <c r="F29" s="43"/>
    </row>
    <row r="30" spans="1:6" x14ac:dyDescent="0.4">
      <c r="A30" s="51"/>
      <c r="B30" s="51"/>
      <c r="C30" s="51"/>
      <c r="D30" s="51"/>
      <c r="E30" s="51"/>
      <c r="F30" s="51"/>
    </row>
  </sheetData>
  <sortState xmlns:xlrd2="http://schemas.microsoft.com/office/spreadsheetml/2017/richdata2" ref="A19:F29">
    <sortCondition descending="1" ref="C18"/>
  </sortState>
  <mergeCells count="3">
    <mergeCell ref="A1:F1"/>
    <mergeCell ref="A14:F14"/>
    <mergeCell ref="A16:F16"/>
  </mergeCells>
  <phoneticPr fontId="1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81"/>
  <sheetViews>
    <sheetView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F9" sqref="F9:F20"/>
    </sheetView>
  </sheetViews>
  <sheetFormatPr defaultRowHeight="18.75" x14ac:dyDescent="0.4"/>
  <cols>
    <col min="1" max="1" width="16.75" style="10" customWidth="1"/>
    <col min="2" max="2" width="48" style="10" customWidth="1"/>
    <col min="3" max="3" width="10.125" style="10" customWidth="1"/>
    <col min="4" max="4" width="14.25" style="14" customWidth="1"/>
    <col min="5" max="5" width="1.625" style="14" customWidth="1"/>
    <col min="6" max="6" width="8.75" style="14" customWidth="1"/>
    <col min="7" max="8" width="7.875" style="14" customWidth="1"/>
    <col min="9" max="9" width="8.25" style="14" customWidth="1"/>
    <col min="13" max="13" width="9.125" style="10"/>
    <col min="14" max="14" width="10" customWidth="1"/>
    <col min="15" max="15" width="9.125" style="10"/>
    <col min="16" max="19" width="8.75" style="10"/>
    <col min="24" max="24" width="9.75" style="10" customWidth="1"/>
  </cols>
  <sheetData>
    <row r="1" spans="1:26" ht="20.25" x14ac:dyDescent="0.4">
      <c r="A1" s="1" t="s">
        <v>218</v>
      </c>
      <c r="J1" s="10"/>
      <c r="T1" s="10"/>
    </row>
    <row r="2" spans="1:26" s="10" customFormat="1" x14ac:dyDescent="0.4">
      <c r="A2" s="6" t="s">
        <v>181</v>
      </c>
      <c r="D2" s="18"/>
      <c r="E2" s="18"/>
      <c r="F2" s="18"/>
      <c r="G2" s="18"/>
      <c r="H2" s="18"/>
      <c r="I2" s="18"/>
      <c r="J2" s="18"/>
      <c r="K2" s="18"/>
      <c r="L2" s="18"/>
      <c r="M2" s="18"/>
      <c r="U2" s="18"/>
      <c r="V2" s="18"/>
      <c r="W2" s="14"/>
      <c r="X2" s="18"/>
      <c r="Y2" s="18"/>
      <c r="Z2" s="14"/>
    </row>
    <row r="3" spans="1:26" s="10" customFormat="1" x14ac:dyDescent="0.4">
      <c r="A3" s="6" t="s">
        <v>182</v>
      </c>
      <c r="D3" s="18"/>
      <c r="E3" s="18"/>
      <c r="F3" s="18"/>
      <c r="G3" s="18"/>
      <c r="H3" s="18"/>
      <c r="I3" s="18"/>
      <c r="J3" s="18"/>
      <c r="K3" s="18"/>
      <c r="L3" s="18"/>
      <c r="M3" s="18"/>
      <c r="U3" s="18"/>
      <c r="V3" s="18"/>
      <c r="W3" s="14"/>
      <c r="X3" s="18"/>
      <c r="Y3" s="18"/>
      <c r="Z3" s="14"/>
    </row>
    <row r="4" spans="1:26" s="10" customFormat="1" x14ac:dyDescent="0.4">
      <c r="A4" s="6" t="s">
        <v>183</v>
      </c>
      <c r="D4" s="18"/>
      <c r="E4" s="18"/>
      <c r="F4" s="18"/>
      <c r="G4" s="18"/>
      <c r="H4" s="18"/>
      <c r="I4" s="18"/>
      <c r="J4" s="18"/>
      <c r="K4" s="18"/>
      <c r="L4" s="18"/>
      <c r="M4" s="15"/>
      <c r="U4" s="18"/>
      <c r="V4" s="18"/>
      <c r="W4" s="14"/>
      <c r="X4" s="18"/>
      <c r="Y4" s="18"/>
      <c r="Z4" s="14"/>
    </row>
    <row r="5" spans="1:26" x14ac:dyDescent="0.4">
      <c r="F5" s="58" t="s">
        <v>8</v>
      </c>
      <c r="G5" s="58"/>
      <c r="H5" s="58"/>
      <c r="I5" s="58"/>
      <c r="J5" s="58"/>
      <c r="K5" s="58"/>
      <c r="L5" s="58"/>
      <c r="M5" s="58"/>
      <c r="N5" s="58"/>
      <c r="P5" s="57" t="s">
        <v>9</v>
      </c>
      <c r="Q5" s="57"/>
      <c r="R5" s="57"/>
      <c r="S5" s="57"/>
      <c r="T5" s="57"/>
      <c r="U5" s="57"/>
      <c r="V5" s="57"/>
      <c r="W5" s="57"/>
      <c r="X5" s="57"/>
    </row>
    <row r="6" spans="1:26" ht="44.45" customHeight="1" x14ac:dyDescent="0.4">
      <c r="A6" s="13" t="s">
        <v>0</v>
      </c>
      <c r="B6" s="5" t="s">
        <v>1</v>
      </c>
      <c r="C6" s="5" t="s">
        <v>220</v>
      </c>
      <c r="D6" s="27" t="s">
        <v>197</v>
      </c>
      <c r="E6" s="17"/>
      <c r="F6" s="28">
        <v>44228</v>
      </c>
      <c r="G6" s="28">
        <v>44197</v>
      </c>
      <c r="H6" s="28">
        <v>44166</v>
      </c>
      <c r="I6" s="28">
        <v>44136</v>
      </c>
      <c r="J6" s="28">
        <v>44105</v>
      </c>
      <c r="K6" s="28">
        <v>44075</v>
      </c>
      <c r="L6" s="28">
        <v>44044</v>
      </c>
      <c r="M6" s="28">
        <v>44013</v>
      </c>
      <c r="N6" s="31" t="s">
        <v>222</v>
      </c>
      <c r="P6" s="28">
        <v>44228</v>
      </c>
      <c r="Q6" s="28">
        <v>44197</v>
      </c>
      <c r="R6" s="28">
        <v>44166</v>
      </c>
      <c r="S6" s="28">
        <v>44136</v>
      </c>
      <c r="T6" s="28">
        <v>44105</v>
      </c>
      <c r="U6" s="28">
        <v>44075</v>
      </c>
      <c r="V6" s="28">
        <v>44044</v>
      </c>
      <c r="W6" s="28">
        <v>44013</v>
      </c>
      <c r="X6" s="31" t="s">
        <v>223</v>
      </c>
    </row>
    <row r="7" spans="1:26" x14ac:dyDescent="0.4">
      <c r="A7" s="13"/>
      <c r="B7" s="2" t="s">
        <v>10</v>
      </c>
      <c r="D7" s="21">
        <v>0.1465282</v>
      </c>
      <c r="E7" s="21"/>
      <c r="F7" s="33">
        <v>0.17466503856898422</v>
      </c>
      <c r="G7" s="33">
        <v>0.16979099521961635</v>
      </c>
      <c r="H7" s="33">
        <v>0.17412311527108715</v>
      </c>
      <c r="I7" s="33">
        <v>0.17539365346570449</v>
      </c>
      <c r="J7" s="41">
        <v>0.17328689059207553</v>
      </c>
      <c r="K7" s="41">
        <v>0.17518607665200642</v>
      </c>
      <c r="L7" s="33">
        <v>0.17430756003001108</v>
      </c>
      <c r="M7" s="33">
        <v>0.1703878712838815</v>
      </c>
      <c r="N7" s="26">
        <f>F7-M7</f>
        <v>4.2771672851027176E-3</v>
      </c>
      <c r="O7" s="26"/>
      <c r="P7" s="26">
        <v>0.11977086919380947</v>
      </c>
      <c r="Q7" s="26">
        <v>0.11755551246371791</v>
      </c>
      <c r="R7" s="41">
        <v>0.11814354058691555</v>
      </c>
      <c r="S7" s="33">
        <v>0.11847591332361185</v>
      </c>
      <c r="T7" s="41">
        <v>0.11601533600108963</v>
      </c>
      <c r="U7" s="41">
        <v>0.11468218207116726</v>
      </c>
      <c r="V7" s="33">
        <v>0.11166436102934478</v>
      </c>
      <c r="W7" s="33">
        <v>0.10440058896913534</v>
      </c>
      <c r="X7" s="26">
        <f>P7-W7</f>
        <v>1.5370280224674127E-2</v>
      </c>
    </row>
    <row r="8" spans="1:26" x14ac:dyDescent="0.4">
      <c r="A8" s="13"/>
      <c r="B8" s="2" t="s">
        <v>11</v>
      </c>
      <c r="F8" s="14">
        <v>0.17922870883573327</v>
      </c>
      <c r="G8" s="14">
        <v>0.17440416484702825</v>
      </c>
      <c r="H8" s="33">
        <v>0.1783628344878892</v>
      </c>
      <c r="I8" s="33">
        <v>0.17994969027930055</v>
      </c>
      <c r="J8" s="41">
        <v>0.17811039815271767</v>
      </c>
      <c r="K8" s="41">
        <v>0.18032836313414849</v>
      </c>
      <c r="L8" s="33">
        <v>0.17998542502387135</v>
      </c>
      <c r="M8" s="33">
        <v>0.17623237713245027</v>
      </c>
      <c r="N8" s="26">
        <f t="shared" ref="N8:N71" si="0">F8-M8</f>
        <v>2.9963317032830061E-3</v>
      </c>
      <c r="O8" s="26"/>
      <c r="P8" s="26">
        <v>0.12439018283110204</v>
      </c>
      <c r="Q8" s="26">
        <v>0.12214443440002146</v>
      </c>
      <c r="R8" s="41">
        <v>0.12286173884748063</v>
      </c>
      <c r="S8" s="33">
        <v>0.12329470769368295</v>
      </c>
      <c r="T8" s="41">
        <v>0.12101507584562854</v>
      </c>
      <c r="U8" s="41">
        <v>0.11989885953150087</v>
      </c>
      <c r="V8" s="33">
        <v>0.1169785446599111</v>
      </c>
      <c r="W8" s="33">
        <v>0.10936719314884932</v>
      </c>
      <c r="X8" s="26">
        <f t="shared" ref="X8:X71" si="1">P8-W8</f>
        <v>1.5022989682252713E-2</v>
      </c>
    </row>
    <row r="9" spans="1:26" x14ac:dyDescent="0.4">
      <c r="A9" s="13"/>
      <c r="B9" s="11" t="s">
        <v>12</v>
      </c>
      <c r="C9" s="10">
        <v>12060</v>
      </c>
      <c r="D9" s="14">
        <v>0.20979400000000001</v>
      </c>
      <c r="F9" s="14">
        <f>VLOOKUP(C9, '169 MSAs'!$C$9:$K$177, 8, FALSE)</f>
        <v>0.2044709159668629</v>
      </c>
      <c r="G9" s="14">
        <v>0.20131426081905315</v>
      </c>
      <c r="H9" s="14">
        <v>0.20404346564343984</v>
      </c>
      <c r="I9" s="32">
        <v>0.20783566370438725</v>
      </c>
      <c r="J9" s="26">
        <v>0.2066312255176273</v>
      </c>
      <c r="K9" s="26">
        <v>0.21022230909460801</v>
      </c>
      <c r="L9" s="14">
        <v>0.21176831625556472</v>
      </c>
      <c r="M9" s="14">
        <v>0.21029412934690078</v>
      </c>
      <c r="N9" s="26">
        <f t="shared" si="0"/>
        <v>-5.8232133800378838E-3</v>
      </c>
      <c r="O9" s="26"/>
      <c r="P9" s="26">
        <f>VLOOKUP(C9, '169 MSAs'!$C$9:$K$177, 9, FALSE)</f>
        <v>0.14469539303732376</v>
      </c>
      <c r="Q9" s="26">
        <v>0.14445170555394199</v>
      </c>
      <c r="R9" s="26">
        <f>VLOOKUP(C9, '169 MSAs'!$C$9:$K$177, 9, FALSE)</f>
        <v>0.14469539303732376</v>
      </c>
      <c r="S9" s="26">
        <v>0.14628979518144797</v>
      </c>
      <c r="T9" s="26">
        <v>0.14468782476616837</v>
      </c>
      <c r="U9" s="26">
        <v>0.14428749795561796</v>
      </c>
      <c r="V9" s="14">
        <v>0.14165580624205396</v>
      </c>
      <c r="W9" s="14">
        <v>0.13340838391955001</v>
      </c>
      <c r="X9" s="26">
        <f t="shared" si="1"/>
        <v>1.128700911777375E-2</v>
      </c>
    </row>
    <row r="10" spans="1:26" x14ac:dyDescent="0.4">
      <c r="B10" s="11" t="s">
        <v>13</v>
      </c>
      <c r="C10" s="10">
        <v>26420</v>
      </c>
      <c r="D10" s="14">
        <v>0.19266059999999999</v>
      </c>
      <c r="F10" s="14">
        <f>VLOOKUP(C10, '169 MSAs'!$C$9:$K$177, 8, FALSE)</f>
        <v>0.22531264377431093</v>
      </c>
      <c r="G10" s="14">
        <v>0.21426378624218306</v>
      </c>
      <c r="H10" s="14">
        <v>0.22201957253873925</v>
      </c>
      <c r="I10" s="32">
        <v>0.22354266693470343</v>
      </c>
      <c r="J10" s="26">
        <v>0.22093050444021492</v>
      </c>
      <c r="K10" s="26">
        <v>0.22323534918554577</v>
      </c>
      <c r="L10" s="14">
        <v>0.22226285242796734</v>
      </c>
      <c r="M10" s="14">
        <v>0.21612445763444091</v>
      </c>
      <c r="N10" s="26">
        <f t="shared" si="0"/>
        <v>9.1881861398700193E-3</v>
      </c>
      <c r="O10" s="26"/>
      <c r="P10" s="26">
        <f>VLOOKUP(C10, '169 MSAs'!$C$9:$K$177, 9, FALSE)</f>
        <v>0.15904749954689307</v>
      </c>
      <c r="Q10" s="26">
        <v>0.14590676520750426</v>
      </c>
      <c r="R10" s="26">
        <f>VLOOKUP(C10, '169 MSAs'!$C$9:$K$177, 9, FALSE)</f>
        <v>0.15904749954689307</v>
      </c>
      <c r="S10" s="26">
        <v>0.15493148699632073</v>
      </c>
      <c r="T10" s="26">
        <v>0.15084572182135325</v>
      </c>
      <c r="U10" s="26">
        <v>0.1483710915558884</v>
      </c>
      <c r="V10" s="14">
        <v>0.1426917198766092</v>
      </c>
      <c r="W10" s="14">
        <v>0.13139803527489247</v>
      </c>
      <c r="X10" s="26">
        <f t="shared" si="1"/>
        <v>2.7649464272000601E-2</v>
      </c>
    </row>
    <row r="11" spans="1:26" x14ac:dyDescent="0.4">
      <c r="A11" s="10" t="s">
        <v>184</v>
      </c>
      <c r="B11" s="11" t="s">
        <v>14</v>
      </c>
      <c r="C11" s="10">
        <v>16984</v>
      </c>
      <c r="D11" s="14">
        <v>0.14231279999999999</v>
      </c>
      <c r="F11" s="14">
        <f>VLOOKUP(C11, '169 MSAs'!$C$9:$K$177, 8, FALSE)</f>
        <v>0.21817354196301564</v>
      </c>
      <c r="G11" s="14">
        <v>0.21829382429770769</v>
      </c>
      <c r="H11" s="14">
        <v>0.2072194412404757</v>
      </c>
      <c r="I11" s="32">
        <v>0.21607937748479392</v>
      </c>
      <c r="J11" s="26">
        <v>0.22143208147173285</v>
      </c>
      <c r="K11" s="26">
        <v>0.22476934557460088</v>
      </c>
      <c r="L11" s="14">
        <v>0.22405015476036105</v>
      </c>
      <c r="M11" s="14">
        <v>0.21870892402813899</v>
      </c>
      <c r="N11" s="26">
        <f t="shared" si="0"/>
        <v>-5.3538206512335207E-4</v>
      </c>
      <c r="O11" s="26"/>
      <c r="P11" s="26">
        <f>VLOOKUP(C11, '169 MSAs'!$C$9:$K$177, 9, FALSE)</f>
        <v>0.1488819345661451</v>
      </c>
      <c r="Q11" s="26">
        <v>0.15673702394755099</v>
      </c>
      <c r="R11" s="26">
        <f>VLOOKUP(C11, '169 MSAs'!$C$9:$K$177, 9, FALSE)</f>
        <v>0.1488819345661451</v>
      </c>
      <c r="S11" s="26">
        <v>0.15629141323184614</v>
      </c>
      <c r="T11" s="26">
        <v>0.15991030427636224</v>
      </c>
      <c r="U11" s="26">
        <v>0.15841097191443174</v>
      </c>
      <c r="V11" s="14">
        <v>0.15491258435708205</v>
      </c>
      <c r="W11" s="14">
        <v>0.14657881227328884</v>
      </c>
      <c r="X11" s="26">
        <f t="shared" si="1"/>
        <v>2.3031222928562578E-3</v>
      </c>
    </row>
    <row r="12" spans="1:26" x14ac:dyDescent="0.4">
      <c r="A12" s="10" t="s">
        <v>185</v>
      </c>
      <c r="B12" s="11" t="s">
        <v>15</v>
      </c>
      <c r="C12" s="10">
        <v>47894</v>
      </c>
      <c r="D12" s="14">
        <v>0.13705780000000001</v>
      </c>
      <c r="F12" s="14">
        <f>VLOOKUP(C12, '169 MSAs'!$C$9:$K$177, 8, FALSE)</f>
        <v>0.2108868814008035</v>
      </c>
      <c r="G12" s="14">
        <v>0.20074560897805449</v>
      </c>
      <c r="H12" s="14">
        <v>0.21079196109020831</v>
      </c>
      <c r="I12" s="32">
        <v>0.21506697613738074</v>
      </c>
      <c r="J12" s="26">
        <v>0.21455198641153217</v>
      </c>
      <c r="K12" s="26">
        <v>0.21970696790068225</v>
      </c>
      <c r="L12" s="14">
        <v>0.22133013070005708</v>
      </c>
      <c r="M12" s="14">
        <v>0.21959825276044698</v>
      </c>
      <c r="N12" s="26">
        <f t="shared" si="0"/>
        <v>-8.7113713596434772E-3</v>
      </c>
      <c r="O12" s="26"/>
      <c r="P12" s="26">
        <f>VLOOKUP(C12, '169 MSAs'!$C$9:$K$177, 9, FALSE)</f>
        <v>0.15676211266188275</v>
      </c>
      <c r="Q12" s="26">
        <v>0.15053614666205464</v>
      </c>
      <c r="R12" s="26">
        <f>VLOOKUP(C12, '169 MSAs'!$C$9:$K$177, 9, FALSE)</f>
        <v>0.15676211266188275</v>
      </c>
      <c r="S12" s="26">
        <v>0.15891472868217055</v>
      </c>
      <c r="T12" s="26">
        <v>0.15686863980038179</v>
      </c>
      <c r="U12" s="26">
        <v>0.15799873243112256</v>
      </c>
      <c r="V12" s="14">
        <v>0.1552387518626426</v>
      </c>
      <c r="W12" s="14">
        <v>0.14549525991293266</v>
      </c>
      <c r="X12" s="26">
        <f t="shared" si="1"/>
        <v>1.126685274895009E-2</v>
      </c>
    </row>
    <row r="13" spans="1:26" x14ac:dyDescent="0.4">
      <c r="A13" s="10" t="s">
        <v>186</v>
      </c>
      <c r="B13" s="11" t="s">
        <v>16</v>
      </c>
      <c r="C13" s="10">
        <v>19124</v>
      </c>
      <c r="D13" s="14">
        <v>0.147509</v>
      </c>
      <c r="F13" s="14">
        <f>VLOOKUP(C13, '169 MSAs'!$C$9:$K$177, 8, FALSE)</f>
        <v>0.19167595430482029</v>
      </c>
      <c r="G13" s="14">
        <v>0.18229253631658041</v>
      </c>
      <c r="H13" s="14">
        <v>0.18601369434500017</v>
      </c>
      <c r="I13" s="32">
        <v>0.18879758836971849</v>
      </c>
      <c r="J13" s="26">
        <v>0.18846935872258039</v>
      </c>
      <c r="K13" s="26">
        <v>0.19219910795419073</v>
      </c>
      <c r="L13" s="14">
        <v>0.19239500961558489</v>
      </c>
      <c r="M13" s="14">
        <v>0.18913719825550709</v>
      </c>
      <c r="N13" s="26">
        <f t="shared" si="0"/>
        <v>2.5387560493131955E-3</v>
      </c>
      <c r="O13" s="26"/>
      <c r="P13" s="26">
        <f>VLOOKUP(C13, '169 MSAs'!$C$9:$K$177, 9, FALSE)</f>
        <v>0.12905405405405404</v>
      </c>
      <c r="Q13" s="26">
        <v>0.12663494183781376</v>
      </c>
      <c r="R13" s="26">
        <f>VLOOKUP(C13, '169 MSAs'!$C$9:$K$177, 9, FALSE)</f>
        <v>0.12905405405405404</v>
      </c>
      <c r="S13" s="26">
        <v>0.12740242691134898</v>
      </c>
      <c r="T13" s="26">
        <v>0.12538947835922917</v>
      </c>
      <c r="U13" s="26">
        <v>0.12474074485131413</v>
      </c>
      <c r="V13" s="14">
        <v>0.12217694064719482</v>
      </c>
      <c r="W13" s="14">
        <v>0.11363510097502709</v>
      </c>
      <c r="X13" s="26">
        <f t="shared" si="1"/>
        <v>1.5418953079026951E-2</v>
      </c>
    </row>
    <row r="14" spans="1:26" x14ac:dyDescent="0.4">
      <c r="A14" s="10" t="s">
        <v>187</v>
      </c>
      <c r="B14" s="11" t="s">
        <v>17</v>
      </c>
      <c r="C14" s="10">
        <v>35614</v>
      </c>
      <c r="D14" s="14">
        <v>9.6967700000000004E-2</v>
      </c>
      <c r="F14" s="14">
        <f>VLOOKUP(C14, '169 MSAs'!$C$9:$K$177, 8, FALSE)</f>
        <v>0.24184904231268003</v>
      </c>
      <c r="G14" s="14">
        <v>0.24066437440742053</v>
      </c>
      <c r="H14" s="14">
        <v>0.24469113615941945</v>
      </c>
      <c r="I14" s="32">
        <v>0.25003390443470008</v>
      </c>
      <c r="J14" s="26">
        <v>0.25263996588524423</v>
      </c>
      <c r="K14" s="26">
        <v>0.26281515181926651</v>
      </c>
      <c r="L14" s="14">
        <v>0.27028707177904576</v>
      </c>
      <c r="M14" s="14">
        <v>0.27198108726151943</v>
      </c>
      <c r="N14" s="26">
        <f t="shared" si="0"/>
        <v>-3.0132044948839393E-2</v>
      </c>
      <c r="O14" s="26"/>
      <c r="P14" s="26">
        <f>VLOOKUP(C14, '169 MSAs'!$C$9:$K$177, 9, FALSE)</f>
        <v>0.19108989292722953</v>
      </c>
      <c r="Q14" s="26">
        <v>0.19111045110291178</v>
      </c>
      <c r="R14" s="26">
        <f>VLOOKUP(C14, '169 MSAs'!$C$9:$K$177, 9, FALSE)</f>
        <v>0.19108989292722953</v>
      </c>
      <c r="S14" s="26">
        <v>0.19831834003887708</v>
      </c>
      <c r="T14" s="26">
        <v>0.1993244380603966</v>
      </c>
      <c r="U14" s="26">
        <v>0.20380468114051228</v>
      </c>
      <c r="V14" s="14">
        <v>0.20572367398592395</v>
      </c>
      <c r="W14" s="14">
        <v>0.19813082047259753</v>
      </c>
      <c r="X14" s="26">
        <f t="shared" si="1"/>
        <v>-7.0409275453680031E-3</v>
      </c>
    </row>
    <row r="15" spans="1:26" x14ac:dyDescent="0.4">
      <c r="B15" s="11" t="s">
        <v>18</v>
      </c>
      <c r="C15" s="10">
        <v>40140</v>
      </c>
      <c r="D15" s="14">
        <v>0.20567640000000001</v>
      </c>
      <c r="F15" s="14">
        <f>VLOOKUP(C15, '169 MSAs'!$C$9:$K$177, 8, FALSE)</f>
        <v>0.17127302194214322</v>
      </c>
      <c r="G15" s="14">
        <v>0.16941216999154426</v>
      </c>
      <c r="H15" s="14">
        <v>0.1704154332641851</v>
      </c>
      <c r="I15" s="32">
        <v>0.17308700209643607</v>
      </c>
      <c r="J15" s="26">
        <v>0.17037020032750255</v>
      </c>
      <c r="K15" s="26">
        <v>0.17334801762114538</v>
      </c>
      <c r="L15" s="14">
        <v>0.17304218347278597</v>
      </c>
      <c r="M15" s="14">
        <v>0.17100918532748993</v>
      </c>
      <c r="N15" s="26">
        <f t="shared" si="0"/>
        <v>2.6383661465329E-4</v>
      </c>
      <c r="O15" s="26"/>
      <c r="P15" s="26">
        <f>VLOOKUP(C15, '169 MSAs'!$C$9:$K$177, 9, FALSE)</f>
        <v>0.11898636581777558</v>
      </c>
      <c r="Q15" s="26">
        <v>0.11777739500798597</v>
      </c>
      <c r="R15" s="26">
        <f>VLOOKUP(C15, '169 MSAs'!$C$9:$K$177, 9, FALSE)</f>
        <v>0.11898636581777558</v>
      </c>
      <c r="S15" s="26">
        <v>0.11749290911333087</v>
      </c>
      <c r="T15" s="26">
        <v>0.11595733284360987</v>
      </c>
      <c r="U15" s="26">
        <v>0.114393133829561</v>
      </c>
      <c r="V15" s="14">
        <v>0.11097254030520849</v>
      </c>
      <c r="W15" s="14">
        <v>0.1040028216365492</v>
      </c>
      <c r="X15" s="26">
        <f t="shared" si="1"/>
        <v>1.4983544181226383E-2</v>
      </c>
    </row>
    <row r="16" spans="1:26" x14ac:dyDescent="0.4">
      <c r="B16" s="11" t="s">
        <v>19</v>
      </c>
      <c r="C16" s="10">
        <v>12580</v>
      </c>
      <c r="D16" s="14">
        <v>0.19428699999999999</v>
      </c>
      <c r="F16" s="14">
        <f>VLOOKUP(C16, '169 MSAs'!$C$9:$K$177, 8, FALSE)</f>
        <v>0.1987938627781107</v>
      </c>
      <c r="G16" s="14">
        <v>0.19563281546040168</v>
      </c>
      <c r="H16" s="14">
        <v>0.198351321492309</v>
      </c>
      <c r="I16" s="32">
        <v>0.19794680091670736</v>
      </c>
      <c r="J16" s="26">
        <v>0.19437571774020374</v>
      </c>
      <c r="K16" s="26">
        <v>0.19742373511904762</v>
      </c>
      <c r="L16" s="14">
        <v>0.19862975598902322</v>
      </c>
      <c r="M16" s="14">
        <v>0.19474292049706657</v>
      </c>
      <c r="N16" s="26">
        <f t="shared" si="0"/>
        <v>4.0509422810441342E-3</v>
      </c>
      <c r="O16" s="26"/>
      <c r="P16" s="26">
        <f>VLOOKUP(C16, '169 MSAs'!$C$9:$K$177, 9, FALSE)</f>
        <v>0.14127405378154459</v>
      </c>
      <c r="Q16" s="26">
        <v>0.13920992800303145</v>
      </c>
      <c r="R16" s="26">
        <f>VLOOKUP(C16, '169 MSAs'!$C$9:$K$177, 9, FALSE)</f>
        <v>0.14127405378154459</v>
      </c>
      <c r="S16" s="26">
        <v>0.13918736146072058</v>
      </c>
      <c r="T16" s="26">
        <v>0.13607887439663141</v>
      </c>
      <c r="U16" s="26">
        <v>0.13547247023809525</v>
      </c>
      <c r="V16" s="14">
        <v>0.13244455981606468</v>
      </c>
      <c r="W16" s="14">
        <v>0.1246362082505659</v>
      </c>
      <c r="X16" s="26">
        <f t="shared" si="1"/>
        <v>1.663784553097869E-2</v>
      </c>
    </row>
    <row r="17" spans="1:24" x14ac:dyDescent="0.4">
      <c r="B17" s="11" t="s">
        <v>20</v>
      </c>
      <c r="C17" s="10">
        <v>38060</v>
      </c>
      <c r="D17" s="14">
        <v>0.15600259999999999</v>
      </c>
      <c r="F17" s="14">
        <f>VLOOKUP(C17, '169 MSAs'!$C$9:$K$177, 8, FALSE)</f>
        <v>0.15111681763734156</v>
      </c>
      <c r="G17" s="14">
        <v>0.14754530375606503</v>
      </c>
      <c r="H17" s="14">
        <v>0.15184754392586716</v>
      </c>
      <c r="I17" s="32">
        <v>0.15198120666585574</v>
      </c>
      <c r="J17" s="26">
        <v>0.14812426421517536</v>
      </c>
      <c r="K17" s="26">
        <v>0.14765703261232516</v>
      </c>
      <c r="L17" s="14">
        <v>0.14417774775502412</v>
      </c>
      <c r="M17" s="14">
        <v>0.13763578646940619</v>
      </c>
      <c r="N17" s="26">
        <f t="shared" si="0"/>
        <v>1.3481031167935364E-2</v>
      </c>
      <c r="O17" s="26"/>
      <c r="P17" s="26">
        <f>VLOOKUP(C17, '169 MSAs'!$C$9:$K$177, 9, FALSE)</f>
        <v>0.10280359197989493</v>
      </c>
      <c r="Q17" s="26">
        <v>0.10062936954533476</v>
      </c>
      <c r="R17" s="26">
        <f>VLOOKUP(C17, '169 MSAs'!$C$9:$K$177, 9, FALSE)</f>
        <v>0.10280359197989493</v>
      </c>
      <c r="S17" s="26">
        <v>9.9470867291083814E-2</v>
      </c>
      <c r="T17" s="26">
        <v>9.5980084132542498E-2</v>
      </c>
      <c r="U17" s="26">
        <v>9.2650168812377101E-2</v>
      </c>
      <c r="V17" s="14">
        <v>8.6436160448774904E-2</v>
      </c>
      <c r="W17" s="14">
        <v>7.7620351224626502E-2</v>
      </c>
      <c r="X17" s="26">
        <f t="shared" si="1"/>
        <v>2.5183240755268427E-2</v>
      </c>
    </row>
    <row r="18" spans="1:24" x14ac:dyDescent="0.4">
      <c r="B18" s="11" t="s">
        <v>21</v>
      </c>
      <c r="C18" s="10">
        <v>41700</v>
      </c>
      <c r="D18" s="14">
        <v>0.1928212</v>
      </c>
      <c r="F18" s="14">
        <f>VLOOKUP(C18, '169 MSAs'!$C$9:$K$177, 8, FALSE)</f>
        <v>0.19641895974075904</v>
      </c>
      <c r="G18" s="14">
        <v>0.18788619766711825</v>
      </c>
      <c r="H18" s="14">
        <v>0.1915714301458028</v>
      </c>
      <c r="I18" s="32">
        <v>0.19191048963407226</v>
      </c>
      <c r="J18" s="26">
        <v>0.19041679544350745</v>
      </c>
      <c r="K18" s="26">
        <v>0.19151995045563125</v>
      </c>
      <c r="L18" s="14">
        <v>0.19019323082380851</v>
      </c>
      <c r="M18" s="14">
        <v>0.18622321458326391</v>
      </c>
      <c r="N18" s="26">
        <f t="shared" si="0"/>
        <v>1.0195745157495134E-2</v>
      </c>
      <c r="O18" s="26"/>
      <c r="P18" s="26">
        <f>VLOOKUP(C18, '169 MSAs'!$C$9:$K$177, 9, FALSE)</f>
        <v>0.12956555171088044</v>
      </c>
      <c r="Q18" s="26">
        <v>0.12670037119034244</v>
      </c>
      <c r="R18" s="26">
        <f>VLOOKUP(C18, '169 MSAs'!$C$9:$K$177, 9, FALSE)</f>
        <v>0.12956555171088044</v>
      </c>
      <c r="S18" s="26">
        <v>0.12502070976506843</v>
      </c>
      <c r="T18" s="26">
        <v>0.12174930460505982</v>
      </c>
      <c r="U18" s="26">
        <v>0.11917190126515084</v>
      </c>
      <c r="V18" s="14">
        <v>0.11446404221589082</v>
      </c>
      <c r="W18" s="14">
        <v>0.10531986980815587</v>
      </c>
      <c r="X18" s="26">
        <f t="shared" si="1"/>
        <v>2.4245681902724567E-2</v>
      </c>
    </row>
    <row r="19" spans="1:24" x14ac:dyDescent="0.4">
      <c r="B19" s="11" t="s">
        <v>23</v>
      </c>
      <c r="C19" s="10">
        <v>36740</v>
      </c>
      <c r="D19" s="14">
        <v>0.21606919999999999</v>
      </c>
      <c r="F19" s="14">
        <f>VLOOKUP(C19, '169 MSAs'!$C$9:$K$177, 8, FALSE)</f>
        <v>0.18700005996282304</v>
      </c>
      <c r="G19" s="14">
        <v>0.18411872594972367</v>
      </c>
      <c r="H19" s="14">
        <v>0.1895525254465143</v>
      </c>
      <c r="I19" s="32">
        <v>0.19414472737735577</v>
      </c>
      <c r="J19" s="26">
        <v>0.19374011407755357</v>
      </c>
      <c r="K19" s="26">
        <v>0.20005025787074154</v>
      </c>
      <c r="L19" s="14">
        <v>0.20159249799138995</v>
      </c>
      <c r="M19" s="14">
        <v>0.19977913020514482</v>
      </c>
      <c r="N19" s="26">
        <f t="shared" si="0"/>
        <v>-1.2779070242321777E-2</v>
      </c>
      <c r="O19" s="26"/>
      <c r="P19" s="26">
        <f>VLOOKUP(C19, '169 MSAs'!$C$9:$K$177, 9, FALSE)</f>
        <v>0.13825028482340948</v>
      </c>
      <c r="Q19" s="26">
        <v>0.13869741905321328</v>
      </c>
      <c r="R19" s="26">
        <f>VLOOKUP(C19, '169 MSAs'!$C$9:$K$177, 9, FALSE)</f>
        <v>0.13825028482340948</v>
      </c>
      <c r="S19" s="26">
        <v>0.14170622931952237</v>
      </c>
      <c r="T19" s="26">
        <v>0.14119493840770742</v>
      </c>
      <c r="U19" s="26">
        <v>0.14189472172695616</v>
      </c>
      <c r="V19" s="14">
        <v>0.13906776510654628</v>
      </c>
      <c r="W19" s="14">
        <v>0.12990504999579866</v>
      </c>
      <c r="X19" s="26">
        <f t="shared" si="1"/>
        <v>8.3452348276108201E-3</v>
      </c>
    </row>
    <row r="20" spans="1:24" x14ac:dyDescent="0.4">
      <c r="A20" s="10" t="s">
        <v>188</v>
      </c>
      <c r="B20" s="11" t="s">
        <v>22</v>
      </c>
      <c r="C20" s="10">
        <v>31084</v>
      </c>
      <c r="D20" s="14">
        <v>9.6783800000000003E-2</v>
      </c>
      <c r="F20" s="14">
        <f>VLOOKUP(C20, '169 MSAs'!$C$9:$K$177, 8, FALSE)</f>
        <v>0.17753695273093262</v>
      </c>
      <c r="G20" s="14">
        <v>0.17627479080948638</v>
      </c>
      <c r="H20" s="14">
        <v>0.1767639791342546</v>
      </c>
      <c r="I20" s="32">
        <v>0.17969277895400693</v>
      </c>
      <c r="J20" s="26">
        <v>0.17833381544691929</v>
      </c>
      <c r="K20" s="26">
        <v>0.18170445317472511</v>
      </c>
      <c r="L20" s="14">
        <v>0.18283963227783454</v>
      </c>
      <c r="M20" s="14">
        <v>0.18134031346213675</v>
      </c>
      <c r="N20" s="26">
        <f t="shared" si="0"/>
        <v>-3.8033607312041307E-3</v>
      </c>
      <c r="O20" s="26"/>
      <c r="P20" s="26">
        <f>VLOOKUP(C20, '169 MSAs'!$C$9:$K$177, 9, FALSE)</f>
        <v>0.12891031867707467</v>
      </c>
      <c r="Q20" s="26">
        <v>0.12788359299153992</v>
      </c>
      <c r="R20" s="26">
        <f>VLOOKUP(C20, '169 MSAs'!$C$9:$K$177, 9, FALSE)</f>
        <v>0.12891031867707467</v>
      </c>
      <c r="S20" s="26">
        <v>0.12872201450515788</v>
      </c>
      <c r="T20" s="26">
        <v>0.12668832469237445</v>
      </c>
      <c r="U20" s="26">
        <v>0.12602330838619055</v>
      </c>
      <c r="V20" s="14">
        <v>0.12306304739964792</v>
      </c>
      <c r="W20" s="14">
        <v>0.1147752019481425</v>
      </c>
      <c r="X20" s="26">
        <f t="shared" si="1"/>
        <v>1.4135116728932168E-2</v>
      </c>
    </row>
    <row r="21" spans="1:24" x14ac:dyDescent="0.4">
      <c r="B21" s="11" t="s">
        <v>24</v>
      </c>
      <c r="C21" s="10">
        <v>45300</v>
      </c>
      <c r="D21" s="14">
        <v>0.19580739999999999</v>
      </c>
      <c r="F21" s="14">
        <f>VLOOKUP(C21, '169 MSAs'!$C$9:$K$177, 8, FALSE)</f>
        <v>0.1649646252841182</v>
      </c>
      <c r="G21" s="14">
        <v>0.16210009250103666</v>
      </c>
      <c r="H21" s="14">
        <v>0.1663279096742612</v>
      </c>
      <c r="I21" s="32">
        <v>0.16995359012754749</v>
      </c>
      <c r="J21" s="26">
        <v>0.1690089936852848</v>
      </c>
      <c r="K21" s="26">
        <v>0.17230109717535705</v>
      </c>
      <c r="L21" s="14">
        <v>0.17405046452477999</v>
      </c>
      <c r="M21" s="14">
        <v>0.17223069295318114</v>
      </c>
      <c r="N21" s="26">
        <f t="shared" si="0"/>
        <v>-7.2660676690629311E-3</v>
      </c>
      <c r="O21" s="26"/>
      <c r="P21" s="26">
        <f>VLOOKUP(C21, '169 MSAs'!$C$9:$K$177, 9, FALSE)</f>
        <v>0.1186093414860582</v>
      </c>
      <c r="Q21" s="26">
        <v>0.11840132691142229</v>
      </c>
      <c r="R21" s="26">
        <f>VLOOKUP(C21, '169 MSAs'!$C$9:$K$177, 9, FALSE)</f>
        <v>0.1186093414860582</v>
      </c>
      <c r="S21" s="26">
        <v>0.12132411507949151</v>
      </c>
      <c r="T21" s="26">
        <v>0.12039419131248273</v>
      </c>
      <c r="U21" s="26">
        <v>0.11998896458054795</v>
      </c>
      <c r="V21" s="14">
        <v>0.11792437770706737</v>
      </c>
      <c r="W21" s="14">
        <v>0.11028180877946837</v>
      </c>
      <c r="X21" s="26">
        <f t="shared" si="1"/>
        <v>8.3275327065898269E-3</v>
      </c>
    </row>
    <row r="22" spans="1:24" x14ac:dyDescent="0.4">
      <c r="B22" s="11" t="s">
        <v>26</v>
      </c>
      <c r="C22" s="10">
        <v>41180</v>
      </c>
      <c r="D22" s="14">
        <v>0.15187929999999999</v>
      </c>
      <c r="F22" s="14">
        <f>VLOOKUP(C22, '169 MSAs'!$C$9:$K$177, 8, FALSE)</f>
        <v>0.16528305872412336</v>
      </c>
      <c r="G22" s="14">
        <v>0.16010564708841654</v>
      </c>
      <c r="H22" s="14">
        <v>0.16470355030203127</v>
      </c>
      <c r="I22" s="32">
        <v>0.16375735964839538</v>
      </c>
      <c r="J22" s="26">
        <v>0.16074829861933346</v>
      </c>
      <c r="K22" s="26">
        <v>0.16054018108343138</v>
      </c>
      <c r="L22" s="14">
        <v>0.15826489958533213</v>
      </c>
      <c r="M22" s="14">
        <v>0.15149647976242184</v>
      </c>
      <c r="N22" s="26">
        <f t="shared" si="0"/>
        <v>1.3786578961701518E-2</v>
      </c>
      <c r="O22" s="26"/>
      <c r="P22" s="26">
        <f>VLOOKUP(C22, '169 MSAs'!$C$9:$K$177, 9, FALSE)</f>
        <v>0.10850232361639206</v>
      </c>
      <c r="Q22" s="26">
        <v>0.10562612669265921</v>
      </c>
      <c r="R22" s="26">
        <f>VLOOKUP(C22, '169 MSAs'!$C$9:$K$177, 9, FALSE)</f>
        <v>0.10850232361639206</v>
      </c>
      <c r="S22" s="26">
        <v>0.10447591010863255</v>
      </c>
      <c r="T22" s="26">
        <v>0.10094000638339494</v>
      </c>
      <c r="U22" s="26">
        <v>9.8490971405186964E-2</v>
      </c>
      <c r="V22" s="14">
        <v>9.5332953898690953E-2</v>
      </c>
      <c r="W22" s="14">
        <v>8.8384731158900595E-2</v>
      </c>
      <c r="X22" s="26">
        <f t="shared" si="1"/>
        <v>2.0117592457491465E-2</v>
      </c>
    </row>
    <row r="23" spans="1:24" x14ac:dyDescent="0.4">
      <c r="A23" s="10" t="s">
        <v>186</v>
      </c>
      <c r="B23" s="11" t="s">
        <v>27</v>
      </c>
      <c r="C23" s="10">
        <v>23104</v>
      </c>
      <c r="D23" s="14">
        <v>0.18323529999999999</v>
      </c>
      <c r="F23" s="14">
        <f>VLOOKUP(C23, '169 MSAs'!$C$9:$K$177, 8, FALSE)</f>
        <v>0.18999246204099213</v>
      </c>
      <c r="G23" s="14">
        <v>0.1803674239709501</v>
      </c>
      <c r="H23" s="14">
        <v>0.18396440787427942</v>
      </c>
      <c r="I23" s="32">
        <v>0.18519093449239366</v>
      </c>
      <c r="J23" s="26">
        <v>0.18360288154191118</v>
      </c>
      <c r="K23" s="26">
        <v>0.18634125403884444</v>
      </c>
      <c r="L23" s="14">
        <v>0.18523642001073282</v>
      </c>
      <c r="M23" s="14">
        <v>0.18081783500238435</v>
      </c>
      <c r="N23" s="26">
        <f t="shared" si="0"/>
        <v>9.1746270386077744E-3</v>
      </c>
      <c r="O23" s="26"/>
      <c r="P23" s="26">
        <f>VLOOKUP(C23, '169 MSAs'!$C$9:$K$177, 9, FALSE)</f>
        <v>0.1276068774902186</v>
      </c>
      <c r="Q23" s="26">
        <v>0.12434601877732387</v>
      </c>
      <c r="R23" s="26">
        <f>VLOOKUP(C23, '169 MSAs'!$C$9:$K$177, 9, FALSE)</f>
        <v>0.1276068774902186</v>
      </c>
      <c r="S23" s="26">
        <v>0.1245313208989086</v>
      </c>
      <c r="T23" s="26">
        <v>0.12104622871046229</v>
      </c>
      <c r="U23" s="26">
        <v>0.1197405601325814</v>
      </c>
      <c r="V23" s="14">
        <v>0.11550891419712599</v>
      </c>
      <c r="W23" s="14">
        <v>0.1069861707200763</v>
      </c>
      <c r="X23" s="26">
        <f t="shared" si="1"/>
        <v>2.06207067701423E-2</v>
      </c>
    </row>
    <row r="24" spans="1:24" x14ac:dyDescent="0.4">
      <c r="A24" s="10" t="s">
        <v>187</v>
      </c>
      <c r="B24" s="11" t="s">
        <v>25</v>
      </c>
      <c r="C24" s="10">
        <v>35004</v>
      </c>
      <c r="D24" s="14">
        <v>0.15407660000000001</v>
      </c>
      <c r="F24" s="14">
        <f>VLOOKUP(C24, '169 MSAs'!$C$9:$K$177, 8, FALSE)</f>
        <v>0.24776449676237461</v>
      </c>
      <c r="G24" s="14">
        <v>0.24624077116089318</v>
      </c>
      <c r="H24" s="14">
        <v>0.25220537932524395</v>
      </c>
      <c r="I24" s="32">
        <v>0.25661375661375663</v>
      </c>
      <c r="J24" s="26">
        <v>0.26138627953316251</v>
      </c>
      <c r="K24" s="26">
        <v>0.27158527954706296</v>
      </c>
      <c r="L24" s="14">
        <v>0.2766579229970248</v>
      </c>
      <c r="M24" s="14">
        <v>0.27766282046785679</v>
      </c>
      <c r="N24" s="26">
        <f t="shared" si="0"/>
        <v>-2.9898323705482177E-2</v>
      </c>
      <c r="O24" s="26"/>
      <c r="P24" s="26">
        <f>VLOOKUP(C24, '169 MSAs'!$C$9:$K$177, 9, FALSE)</f>
        <v>0.19300600366386739</v>
      </c>
      <c r="Q24" s="26">
        <v>0.19288048089246709</v>
      </c>
      <c r="R24" s="26">
        <f>VLOOKUP(C24, '169 MSAs'!$C$9:$K$177, 9, FALSE)</f>
        <v>0.19300600366386739</v>
      </c>
      <c r="S24" s="26">
        <v>0.20027170027170027</v>
      </c>
      <c r="T24" s="26">
        <v>0.20205308852832338</v>
      </c>
      <c r="U24" s="26">
        <v>0.20635173389950459</v>
      </c>
      <c r="V24" s="14">
        <v>0.20808760100698906</v>
      </c>
      <c r="W24" s="14">
        <v>0.19983867008031425</v>
      </c>
      <c r="X24" s="26">
        <f t="shared" si="1"/>
        <v>-6.8326664164468642E-3</v>
      </c>
    </row>
    <row r="25" spans="1:24" x14ac:dyDescent="0.4">
      <c r="A25" s="10" t="s">
        <v>189</v>
      </c>
      <c r="B25" s="11" t="s">
        <v>28</v>
      </c>
      <c r="C25" s="10">
        <v>37964</v>
      </c>
      <c r="D25" s="14">
        <v>0.1759792</v>
      </c>
      <c r="F25" s="14">
        <f>VLOOKUP(C25, '169 MSAs'!$C$9:$K$177, 8, FALSE)</f>
        <v>0.2015792815925343</v>
      </c>
      <c r="G25" s="14">
        <v>0.19892502756339581</v>
      </c>
      <c r="H25" s="14">
        <v>0.20264620124332949</v>
      </c>
      <c r="I25" s="32">
        <v>0.20242992704733695</v>
      </c>
      <c r="J25" s="26">
        <v>0.199375923797011</v>
      </c>
      <c r="K25" s="26">
        <v>0.20345966003656107</v>
      </c>
      <c r="L25" s="14">
        <v>0.20538532709263088</v>
      </c>
      <c r="M25" s="14">
        <v>0.20332118815099759</v>
      </c>
      <c r="N25" s="26">
        <f t="shared" si="0"/>
        <v>-1.7419065584632909E-3</v>
      </c>
      <c r="O25" s="26"/>
      <c r="P25" s="26">
        <f>VLOOKUP(C25, '169 MSAs'!$C$9:$K$177, 9, FALSE)</f>
        <v>0.13240288246500456</v>
      </c>
      <c r="Q25" s="26">
        <v>0.13091234840132304</v>
      </c>
      <c r="R25" s="26">
        <f>VLOOKUP(C25, '169 MSAs'!$C$9:$K$177, 9, FALSE)</f>
        <v>0.13240288246500456</v>
      </c>
      <c r="S25" s="26">
        <v>0.12972409631945586</v>
      </c>
      <c r="T25" s="26">
        <v>0.12938632506706083</v>
      </c>
      <c r="U25" s="26">
        <v>0.13096504870262748</v>
      </c>
      <c r="V25" s="14">
        <v>0.13053771633830413</v>
      </c>
      <c r="W25" s="14">
        <v>0.12462582454049222</v>
      </c>
      <c r="X25" s="26">
        <f t="shared" si="1"/>
        <v>7.7770579245123456E-3</v>
      </c>
    </row>
    <row r="26" spans="1:24" x14ac:dyDescent="0.4">
      <c r="B26" s="11" t="s">
        <v>30</v>
      </c>
      <c r="C26" s="10">
        <v>33460</v>
      </c>
      <c r="D26" s="14">
        <v>0.1115154</v>
      </c>
      <c r="F26" s="14">
        <f>VLOOKUP(C26, '169 MSAs'!$C$9:$K$177, 8, FALSE)</f>
        <v>0.16074038562725818</v>
      </c>
      <c r="G26" s="14">
        <v>0.15656951191302337</v>
      </c>
      <c r="H26" s="14">
        <v>0.15926809135100431</v>
      </c>
      <c r="I26" s="32">
        <v>0.15754940711462451</v>
      </c>
      <c r="J26" s="26">
        <v>0.15399510349432449</v>
      </c>
      <c r="K26" s="26">
        <v>0.15226911046479724</v>
      </c>
      <c r="L26" s="14">
        <v>0.15120442708333334</v>
      </c>
      <c r="M26" s="14">
        <v>0.14349004258247666</v>
      </c>
      <c r="N26" s="26">
        <f t="shared" si="0"/>
        <v>1.7250343044781513E-2</v>
      </c>
      <c r="O26" s="26"/>
      <c r="P26" s="26">
        <f>VLOOKUP(C26, '169 MSAs'!$C$9:$K$177, 9, FALSE)</f>
        <v>0.1153607801410147</v>
      </c>
      <c r="Q26" s="26">
        <v>0.11110340041637752</v>
      </c>
      <c r="R26" s="26">
        <f>VLOOKUP(C26, '169 MSAs'!$C$9:$K$177, 9, FALSE)</f>
        <v>0.1153607801410147</v>
      </c>
      <c r="S26" s="26">
        <v>0.10854884246188594</v>
      </c>
      <c r="T26" s="26">
        <v>0.1042288003561095</v>
      </c>
      <c r="U26" s="26">
        <v>0.10178346046205344</v>
      </c>
      <c r="V26" s="14">
        <v>9.7384982638888895E-2</v>
      </c>
      <c r="W26" s="14">
        <v>8.9186631683083148E-2</v>
      </c>
      <c r="X26" s="26">
        <f t="shared" si="1"/>
        <v>2.6174148457931548E-2</v>
      </c>
    </row>
    <row r="27" spans="1:24" x14ac:dyDescent="0.4">
      <c r="B27" s="11" t="s">
        <v>33</v>
      </c>
      <c r="C27" s="10">
        <v>26900</v>
      </c>
      <c r="D27" s="14">
        <v>0.17969679999999999</v>
      </c>
      <c r="F27" s="14">
        <f>VLOOKUP(C27, '169 MSAs'!$C$9:$K$177, 8, FALSE)</f>
        <v>0.16351001664378653</v>
      </c>
      <c r="G27" s="14">
        <v>0.15891304347826088</v>
      </c>
      <c r="H27" s="14">
        <v>0.16415541312425594</v>
      </c>
      <c r="I27" s="32">
        <v>0.16410195331110053</v>
      </c>
      <c r="J27" s="26">
        <v>0.16139986793698707</v>
      </c>
      <c r="K27" s="26">
        <v>0.15900898792247917</v>
      </c>
      <c r="L27" s="14">
        <v>0.15597555875656335</v>
      </c>
      <c r="M27" s="14">
        <v>0.15028169176354023</v>
      </c>
      <c r="N27" s="26">
        <f t="shared" si="0"/>
        <v>1.3228324880246306E-2</v>
      </c>
      <c r="O27" s="26"/>
      <c r="P27" s="26">
        <f>VLOOKUP(C27, '169 MSAs'!$C$9:$K$177, 9, FALSE)</f>
        <v>0.10948452856778394</v>
      </c>
      <c r="Q27" s="26">
        <v>0.10722222222222222</v>
      </c>
      <c r="R27" s="26">
        <f>VLOOKUP(C27, '169 MSAs'!$C$9:$K$177, 9, FALSE)</f>
        <v>0.10948452856778394</v>
      </c>
      <c r="S27" s="26">
        <v>0.10666984278227727</v>
      </c>
      <c r="T27" s="26">
        <v>0.10263182718611452</v>
      </c>
      <c r="U27" s="26">
        <v>9.8715007958056364E-2</v>
      </c>
      <c r="V27" s="14">
        <v>9.4291622136517816E-2</v>
      </c>
      <c r="W27" s="14">
        <v>8.5982234409023348E-2</v>
      </c>
      <c r="X27" s="26">
        <f t="shared" si="1"/>
        <v>2.3502294158760595E-2</v>
      </c>
    </row>
    <row r="28" spans="1:24" x14ac:dyDescent="0.4">
      <c r="B28" s="11" t="s">
        <v>29</v>
      </c>
      <c r="C28" s="10">
        <v>29820</v>
      </c>
      <c r="D28" s="14">
        <v>0.16913929999999999</v>
      </c>
      <c r="F28" s="14">
        <f>VLOOKUP(C28, '169 MSAs'!$C$9:$K$177, 8, FALSE)</f>
        <v>0.19266265734667221</v>
      </c>
      <c r="G28" s="14">
        <v>0.19031463826619716</v>
      </c>
      <c r="H28" s="14">
        <v>0.19362622613761299</v>
      </c>
      <c r="I28" s="32">
        <v>0.19529201683649608</v>
      </c>
      <c r="J28" s="26">
        <v>0.19242533158554978</v>
      </c>
      <c r="K28" s="26">
        <v>0.19487165108160776</v>
      </c>
      <c r="L28" s="14">
        <v>0.195986097096087</v>
      </c>
      <c r="M28" s="14">
        <v>0.19392324539988562</v>
      </c>
      <c r="N28" s="26">
        <f t="shared" si="0"/>
        <v>-1.2605880532134128E-3</v>
      </c>
      <c r="O28" s="26"/>
      <c r="P28" s="26">
        <f>VLOOKUP(C28, '169 MSAs'!$C$9:$K$177, 9, FALSE)</f>
        <v>0.14720615464109887</v>
      </c>
      <c r="Q28" s="26">
        <v>0.14490824243465317</v>
      </c>
      <c r="R28" s="26">
        <f>VLOOKUP(C28, '169 MSAs'!$C$9:$K$177, 9, FALSE)</f>
        <v>0.14720615464109887</v>
      </c>
      <c r="S28" s="26">
        <v>0.14594464364167176</v>
      </c>
      <c r="T28" s="26">
        <v>0.14216245930060467</v>
      </c>
      <c r="U28" s="26">
        <v>0.14091042913821869</v>
      </c>
      <c r="V28" s="14">
        <v>0.13839836304518444</v>
      </c>
      <c r="W28" s="14">
        <v>0.13017033327288199</v>
      </c>
      <c r="X28" s="26">
        <f t="shared" si="1"/>
        <v>1.703582136821688E-2</v>
      </c>
    </row>
    <row r="29" spans="1:24" x14ac:dyDescent="0.4">
      <c r="B29" s="11" t="s">
        <v>32</v>
      </c>
      <c r="C29" s="10">
        <v>16740</v>
      </c>
      <c r="D29" s="14">
        <v>0.13732249999999999</v>
      </c>
      <c r="F29" s="14">
        <f>VLOOKUP(C29, '169 MSAs'!$C$9:$K$177, 8, FALSE)</f>
        <v>0.17690208581000758</v>
      </c>
      <c r="G29" s="14">
        <v>0.17424496982567439</v>
      </c>
      <c r="H29" s="14">
        <v>0.17629578068108803</v>
      </c>
      <c r="I29" s="32">
        <v>0.17859947556868852</v>
      </c>
      <c r="J29" s="26">
        <v>0.176108700254022</v>
      </c>
      <c r="K29" s="26">
        <v>0.17760551702354474</v>
      </c>
      <c r="L29" s="14">
        <v>0.17801973192877638</v>
      </c>
      <c r="M29" s="14">
        <v>0.17284434344225896</v>
      </c>
      <c r="N29" s="26">
        <f t="shared" si="0"/>
        <v>4.0577423677486124E-3</v>
      </c>
      <c r="O29" s="26"/>
      <c r="P29" s="26">
        <f>VLOOKUP(C29, '169 MSAs'!$C$9:$K$177, 9, FALSE)</f>
        <v>0.11951529233762023</v>
      </c>
      <c r="Q29" s="26">
        <v>0.1177269122726845</v>
      </c>
      <c r="R29" s="26">
        <f>VLOOKUP(C29, '169 MSAs'!$C$9:$K$177, 9, FALSE)</f>
        <v>0.11951529233762023</v>
      </c>
      <c r="S29" s="26">
        <v>0.11702538300789309</v>
      </c>
      <c r="T29" s="26">
        <v>0.1142305249788315</v>
      </c>
      <c r="U29" s="26">
        <v>0.11219614913862311</v>
      </c>
      <c r="V29" s="14">
        <v>0.10973101162166057</v>
      </c>
      <c r="W29" s="14">
        <v>0.10064519499516757</v>
      </c>
      <c r="X29" s="26">
        <f t="shared" si="1"/>
        <v>1.8870097342452666E-2</v>
      </c>
    </row>
    <row r="30" spans="1:24" x14ac:dyDescent="0.4">
      <c r="A30" s="10" t="s">
        <v>187</v>
      </c>
      <c r="B30" s="11" t="s">
        <v>31</v>
      </c>
      <c r="C30" s="10">
        <v>35084</v>
      </c>
      <c r="D30" s="14">
        <v>0.1820253</v>
      </c>
      <c r="F30" s="14">
        <f>VLOOKUP(C30, '169 MSAs'!$C$9:$K$177, 8, FALSE)</f>
        <v>0.23467359730927992</v>
      </c>
      <c r="G30" s="14">
        <v>0.23403605255117629</v>
      </c>
      <c r="H30" s="14">
        <v>0.23879229726892762</v>
      </c>
      <c r="I30" s="32">
        <v>0.24390012161751293</v>
      </c>
      <c r="J30" s="26">
        <v>0.24534767052231035</v>
      </c>
      <c r="K30" s="26">
        <v>0.25452522814691908</v>
      </c>
      <c r="L30" s="14">
        <v>0.26094326828900777</v>
      </c>
      <c r="M30" s="14">
        <v>0.26339042319189337</v>
      </c>
      <c r="N30" s="26">
        <f t="shared" si="0"/>
        <v>-2.8716825882613456E-2</v>
      </c>
      <c r="O30" s="26"/>
      <c r="P30" s="26">
        <f>VLOOKUP(C30, '169 MSAs'!$C$9:$K$177, 9, FALSE)</f>
        <v>0.17877618101207765</v>
      </c>
      <c r="Q30" s="26">
        <v>0.17982355637030248</v>
      </c>
      <c r="R30" s="26">
        <f>VLOOKUP(C30, '169 MSAs'!$C$9:$K$177, 9, FALSE)</f>
        <v>0.17877618101207765</v>
      </c>
      <c r="S30" s="26">
        <v>0.1852196716327151</v>
      </c>
      <c r="T30" s="26">
        <v>0.18590386763341726</v>
      </c>
      <c r="U30" s="26">
        <v>0.18958820423863038</v>
      </c>
      <c r="V30" s="14">
        <v>0.19046183982520906</v>
      </c>
      <c r="W30" s="14">
        <v>0.18390329191028557</v>
      </c>
      <c r="X30" s="26">
        <f t="shared" si="1"/>
        <v>-5.127110898207915E-3</v>
      </c>
    </row>
    <row r="31" spans="1:24" x14ac:dyDescent="0.4">
      <c r="A31" s="10" t="s">
        <v>189</v>
      </c>
      <c r="B31" s="11" t="s">
        <v>35</v>
      </c>
      <c r="C31" s="10">
        <v>15804</v>
      </c>
      <c r="D31" s="14">
        <v>0.26069290000000001</v>
      </c>
      <c r="F31" s="14">
        <f>VLOOKUP(C31, '169 MSAs'!$C$9:$K$177, 8, FALSE)</f>
        <v>0.20924490183551189</v>
      </c>
      <c r="G31" s="14">
        <v>0.20563128183946028</v>
      </c>
      <c r="H31" s="14">
        <v>0.2090354719573993</v>
      </c>
      <c r="I31" s="32">
        <v>0.21157954098808893</v>
      </c>
      <c r="J31" s="26">
        <v>0.20874439843923051</v>
      </c>
      <c r="K31" s="26">
        <v>0.21354458539236165</v>
      </c>
      <c r="L31" s="14">
        <v>0.21579143894904784</v>
      </c>
      <c r="M31" s="14">
        <v>0.21362365500296535</v>
      </c>
      <c r="N31" s="26">
        <f t="shared" si="0"/>
        <v>-4.378753167453453E-3</v>
      </c>
      <c r="O31" s="26"/>
      <c r="P31" s="26">
        <f>VLOOKUP(C31, '169 MSAs'!$C$9:$K$177, 9, FALSE)</f>
        <v>0.14891302470947801</v>
      </c>
      <c r="Q31" s="26">
        <v>0.14735646427096241</v>
      </c>
      <c r="R31" s="26">
        <f>VLOOKUP(C31, '169 MSAs'!$C$9:$K$177, 9, FALSE)</f>
        <v>0.14891302470947801</v>
      </c>
      <c r="S31" s="26">
        <v>0.14898234701027052</v>
      </c>
      <c r="T31" s="26">
        <v>0.14680774932270102</v>
      </c>
      <c r="U31" s="26">
        <v>0.14757077113794215</v>
      </c>
      <c r="V31" s="14">
        <v>0.14688210733561899</v>
      </c>
      <c r="W31" s="14">
        <v>0.14103194103194103</v>
      </c>
      <c r="X31" s="26">
        <f t="shared" si="1"/>
        <v>7.8810836775369819E-3</v>
      </c>
    </row>
    <row r="32" spans="1:24" x14ac:dyDescent="0.4">
      <c r="A32" s="10" t="s">
        <v>190</v>
      </c>
      <c r="B32" s="11" t="s">
        <v>34</v>
      </c>
      <c r="C32" s="10">
        <v>33124</v>
      </c>
      <c r="D32" s="14">
        <v>0.19997960000000001</v>
      </c>
      <c r="F32" s="14">
        <f>VLOOKUP(C32, '169 MSAs'!$C$9:$K$177, 8, FALSE)</f>
        <v>0.19736359636256967</v>
      </c>
      <c r="G32" s="14">
        <v>0.19751598173515983</v>
      </c>
      <c r="H32" s="14">
        <v>0.20634312706315772</v>
      </c>
      <c r="I32" s="32">
        <v>0.21399647727479074</v>
      </c>
      <c r="J32" s="26">
        <v>0.21918404351767906</v>
      </c>
      <c r="K32" s="26">
        <v>0.22903190835832762</v>
      </c>
      <c r="L32" s="14">
        <v>0.23807889603352358</v>
      </c>
      <c r="M32" s="14">
        <v>0.24351499178655883</v>
      </c>
      <c r="N32" s="26">
        <f t="shared" si="0"/>
        <v>-4.6151395423989161E-2</v>
      </c>
      <c r="O32" s="26"/>
      <c r="P32" s="26">
        <f>VLOOKUP(C32, '169 MSAs'!$C$9:$K$177, 9, FALSE)</f>
        <v>0.1484672924611323</v>
      </c>
      <c r="Q32" s="26">
        <v>0.1514703196347032</v>
      </c>
      <c r="R32" s="26">
        <f>VLOOKUP(C32, '169 MSAs'!$C$9:$K$177, 9, FALSE)</f>
        <v>0.1484672924611323</v>
      </c>
      <c r="S32" s="26">
        <v>0.16229957690980734</v>
      </c>
      <c r="T32" s="26">
        <v>0.16603807796917497</v>
      </c>
      <c r="U32" s="26">
        <v>0.17050916055360821</v>
      </c>
      <c r="V32" s="14">
        <v>0.17265732244780002</v>
      </c>
      <c r="W32" s="14">
        <v>0.16899832120872971</v>
      </c>
      <c r="X32" s="26">
        <f t="shared" si="1"/>
        <v>-2.0531028747597407E-2</v>
      </c>
    </row>
    <row r="33" spans="1:24" x14ac:dyDescent="0.4">
      <c r="A33" s="10" t="s">
        <v>190</v>
      </c>
      <c r="B33" s="11" t="s">
        <v>36</v>
      </c>
      <c r="C33" s="10">
        <v>22744</v>
      </c>
      <c r="D33" s="14">
        <v>0.19455339999999999</v>
      </c>
      <c r="F33" s="14">
        <f>VLOOKUP(C33, '169 MSAs'!$C$9:$K$177, 8, FALSE)</f>
        <v>0.22685108839050133</v>
      </c>
      <c r="G33" s="14">
        <v>0.2246123473039115</v>
      </c>
      <c r="H33" s="14">
        <v>0.23012243391234799</v>
      </c>
      <c r="I33" s="32">
        <v>0.24025509474071499</v>
      </c>
      <c r="J33" s="26">
        <v>0.24227834672977275</v>
      </c>
      <c r="K33" s="26">
        <v>0.2496487119437939</v>
      </c>
      <c r="L33" s="14">
        <v>0.25573403822692153</v>
      </c>
      <c r="M33" s="14">
        <v>0.25806517146107588</v>
      </c>
      <c r="N33" s="26">
        <f t="shared" si="0"/>
        <v>-3.121408307057455E-2</v>
      </c>
      <c r="O33" s="26"/>
      <c r="P33" s="26">
        <f>VLOOKUP(C33, '169 MSAs'!$C$9:$K$177, 9, FALSE)</f>
        <v>0.16956629287598945</v>
      </c>
      <c r="Q33" s="26">
        <v>0.17254143873647843</v>
      </c>
      <c r="R33" s="26">
        <f>VLOOKUP(C33, '169 MSAs'!$C$9:$K$177, 9, FALSE)</f>
        <v>0.16956629287598945</v>
      </c>
      <c r="S33" s="26">
        <v>0.18267481552643949</v>
      </c>
      <c r="T33" s="26">
        <v>0.1825451874821494</v>
      </c>
      <c r="U33" s="26">
        <v>0.18497098055187863</v>
      </c>
      <c r="V33" s="14">
        <v>0.18499389995933307</v>
      </c>
      <c r="W33" s="14">
        <v>0.17806354623760767</v>
      </c>
      <c r="X33" s="26">
        <f t="shared" si="1"/>
        <v>-8.4972533616182178E-3</v>
      </c>
    </row>
    <row r="34" spans="1:24" x14ac:dyDescent="0.4">
      <c r="B34" s="11" t="s">
        <v>37</v>
      </c>
      <c r="C34" s="10">
        <v>17460</v>
      </c>
      <c r="D34" s="14">
        <v>0.17703749999999999</v>
      </c>
      <c r="F34" s="14">
        <f>VLOOKUP(C34, '169 MSAs'!$C$9:$K$177, 8, FALSE)</f>
        <v>0.17040094339622641</v>
      </c>
      <c r="G34" s="14">
        <v>0.16779381928313095</v>
      </c>
      <c r="H34" s="14">
        <v>0.17500843219779735</v>
      </c>
      <c r="I34" s="32">
        <v>0.17232410316358587</v>
      </c>
      <c r="J34" s="26">
        <v>0.17054195804195804</v>
      </c>
      <c r="K34" s="26">
        <v>0.17184598421541319</v>
      </c>
      <c r="L34" s="14">
        <v>0.17077092447199929</v>
      </c>
      <c r="M34" s="14">
        <v>0.1669939642475525</v>
      </c>
      <c r="N34" s="26">
        <f t="shared" si="0"/>
        <v>3.4069791486739109E-3</v>
      </c>
      <c r="O34" s="26"/>
      <c r="P34" s="26">
        <f>VLOOKUP(C34, '169 MSAs'!$C$9:$K$177, 9, FALSE)</f>
        <v>0.11988502358490566</v>
      </c>
      <c r="Q34" s="26">
        <v>0.11926254814901938</v>
      </c>
      <c r="R34" s="26">
        <f>VLOOKUP(C34, '169 MSAs'!$C$9:$K$177, 9, FALSE)</f>
        <v>0.11988502358490566</v>
      </c>
      <c r="S34" s="26">
        <v>0.11887192226200044</v>
      </c>
      <c r="T34" s="26">
        <v>0.11678321678321678</v>
      </c>
      <c r="U34" s="26">
        <v>0.1158600278551532</v>
      </c>
      <c r="V34" s="14">
        <v>0.11321957296404671</v>
      </c>
      <c r="W34" s="14">
        <v>0.10650648338002137</v>
      </c>
      <c r="X34" s="26">
        <f t="shared" si="1"/>
        <v>1.3378540204884284E-2</v>
      </c>
    </row>
    <row r="35" spans="1:24" x14ac:dyDescent="0.4">
      <c r="B35" s="11" t="s">
        <v>38</v>
      </c>
      <c r="C35" s="10">
        <v>19740</v>
      </c>
      <c r="D35" s="14">
        <v>0.1392786</v>
      </c>
      <c r="F35" s="14">
        <f>VLOOKUP(C35, '169 MSAs'!$C$9:$K$177, 8, FALSE)</f>
        <v>0.166816579913591</v>
      </c>
      <c r="G35" s="14">
        <v>0.16408478518453504</v>
      </c>
      <c r="H35" s="14">
        <v>0.16612907912707406</v>
      </c>
      <c r="I35" s="32">
        <v>0.16423582727416139</v>
      </c>
      <c r="J35" s="26">
        <v>0.16227353463587921</v>
      </c>
      <c r="K35" s="26">
        <v>0.16327768919243088</v>
      </c>
      <c r="L35" s="14">
        <v>0.16193070140955804</v>
      </c>
      <c r="M35" s="14">
        <v>0.15867637215528782</v>
      </c>
      <c r="N35" s="26">
        <f t="shared" si="0"/>
        <v>8.1402077583031807E-3</v>
      </c>
      <c r="O35" s="26"/>
      <c r="P35" s="26">
        <f>VLOOKUP(C35, '169 MSAs'!$C$9:$K$177, 9, FALSE)</f>
        <v>0.11893772947785954</v>
      </c>
      <c r="Q35" s="26">
        <v>0.11642603238688726</v>
      </c>
      <c r="R35" s="26">
        <f>VLOOKUP(C35, '169 MSAs'!$C$9:$K$177, 9, FALSE)</f>
        <v>0.11893772947785954</v>
      </c>
      <c r="S35" s="26">
        <v>0.1140271622997605</v>
      </c>
      <c r="T35" s="26">
        <v>0.11148845470692717</v>
      </c>
      <c r="U35" s="26">
        <v>0.10924689912088842</v>
      </c>
      <c r="V35" s="14">
        <v>0.1051693154377492</v>
      </c>
      <c r="W35" s="14">
        <v>9.6748103525211959E-2</v>
      </c>
      <c r="X35" s="26">
        <f t="shared" si="1"/>
        <v>2.2189625952647576E-2</v>
      </c>
    </row>
    <row r="36" spans="1:24" x14ac:dyDescent="0.4">
      <c r="B36" s="11" t="s">
        <v>39</v>
      </c>
      <c r="C36" s="10">
        <v>17140</v>
      </c>
      <c r="D36" s="14">
        <v>0.15502150000000001</v>
      </c>
      <c r="F36" s="14">
        <f>VLOOKUP(C36, '169 MSAs'!$C$9:$K$177, 8, FALSE)</f>
        <v>0.15532788620295498</v>
      </c>
      <c r="G36" s="14">
        <v>0.15145513792909715</v>
      </c>
      <c r="H36" s="14">
        <v>0.15605456453305352</v>
      </c>
      <c r="I36" s="32">
        <v>0.15570568692049988</v>
      </c>
      <c r="J36" s="26">
        <v>0.15268609308106615</v>
      </c>
      <c r="K36" s="26">
        <v>0.15266944963198945</v>
      </c>
      <c r="L36" s="14">
        <v>0.14899090100567833</v>
      </c>
      <c r="M36" s="14">
        <v>0.14452763408657773</v>
      </c>
      <c r="N36" s="26">
        <f t="shared" si="0"/>
        <v>1.0800252116377251E-2</v>
      </c>
      <c r="O36" s="26"/>
      <c r="P36" s="26">
        <f>VLOOKUP(C36, '169 MSAs'!$C$9:$K$177, 9, FALSE)</f>
        <v>0.10404583492090372</v>
      </c>
      <c r="Q36" s="26">
        <v>0.10232316422270914</v>
      </c>
      <c r="R36" s="26">
        <f>VLOOKUP(C36, '169 MSAs'!$C$9:$K$177, 9, FALSE)</f>
        <v>0.10404583492090372</v>
      </c>
      <c r="S36" s="26">
        <v>0.10195031763904527</v>
      </c>
      <c r="T36" s="26">
        <v>9.935091838143903E-2</v>
      </c>
      <c r="U36" s="26">
        <v>9.7124574316159507E-2</v>
      </c>
      <c r="V36" s="14">
        <v>9.2659232400629399E-2</v>
      </c>
      <c r="W36" s="14">
        <v>8.6196569561666214E-2</v>
      </c>
      <c r="X36" s="26">
        <f t="shared" si="1"/>
        <v>1.7849265359237504E-2</v>
      </c>
    </row>
    <row r="37" spans="1:24" x14ac:dyDescent="0.4">
      <c r="B37" s="11" t="s">
        <v>42</v>
      </c>
      <c r="C37" s="10">
        <v>28140</v>
      </c>
      <c r="D37" s="14">
        <v>0.15303240000000001</v>
      </c>
      <c r="F37" s="14">
        <f>VLOOKUP(C37, '169 MSAs'!$C$9:$K$177, 8, FALSE)</f>
        <v>0.15440663629483431</v>
      </c>
      <c r="G37" s="14">
        <v>0.14907719727209792</v>
      </c>
      <c r="H37" s="14">
        <v>0.15336506774075431</v>
      </c>
      <c r="I37" s="32">
        <v>0.15345628812082487</v>
      </c>
      <c r="J37" s="26">
        <v>0.14900943736042072</v>
      </c>
      <c r="K37" s="26">
        <v>0.14907738520955513</v>
      </c>
      <c r="L37" s="14">
        <v>0.14667993743779326</v>
      </c>
      <c r="M37" s="14">
        <v>0.14268356433405388</v>
      </c>
      <c r="N37" s="26">
        <f t="shared" si="0"/>
        <v>1.1723071960780429E-2</v>
      </c>
      <c r="O37" s="26"/>
      <c r="P37" s="26">
        <f>VLOOKUP(C37, '169 MSAs'!$C$9:$K$177, 9, FALSE)</f>
        <v>0.10125098312730942</v>
      </c>
      <c r="Q37" s="26">
        <v>9.9247322914672045E-2</v>
      </c>
      <c r="R37" s="26">
        <f>VLOOKUP(C37, '169 MSAs'!$C$9:$K$177, 9, FALSE)</f>
        <v>0.10125098312730942</v>
      </c>
      <c r="S37" s="26">
        <v>9.8344467034562885E-2</v>
      </c>
      <c r="T37" s="26">
        <v>9.4243930552553853E-2</v>
      </c>
      <c r="U37" s="26">
        <v>9.2347303676155054E-2</v>
      </c>
      <c r="V37" s="14">
        <v>8.9321768804208737E-2</v>
      </c>
      <c r="W37" s="14">
        <v>8.2157137003913597E-2</v>
      </c>
      <c r="X37" s="26">
        <f t="shared" si="1"/>
        <v>1.9093846123395819E-2</v>
      </c>
    </row>
    <row r="38" spans="1:24" x14ac:dyDescent="0.4">
      <c r="B38" s="11" t="s">
        <v>41</v>
      </c>
      <c r="C38" s="10">
        <v>32820</v>
      </c>
      <c r="D38" s="14">
        <v>0.2155936</v>
      </c>
      <c r="F38" s="14">
        <f>VLOOKUP(C38, '169 MSAs'!$C$9:$K$177, 8, FALSE)</f>
        <v>0.18171962159231994</v>
      </c>
      <c r="G38" s="14">
        <v>0.17267641471618536</v>
      </c>
      <c r="H38" s="14">
        <v>0.17717362980978024</v>
      </c>
      <c r="I38" s="32">
        <v>0.17760964571349605</v>
      </c>
      <c r="J38" s="26">
        <v>0.17757153905645784</v>
      </c>
      <c r="K38" s="26">
        <v>0.17815275614806703</v>
      </c>
      <c r="L38" s="14">
        <v>0.17724583567762944</v>
      </c>
      <c r="M38" s="14">
        <v>0.17345831779503001</v>
      </c>
      <c r="N38" s="26">
        <f t="shared" si="0"/>
        <v>8.2613037972899261E-3</v>
      </c>
      <c r="O38" s="26"/>
      <c r="P38" s="26">
        <f>VLOOKUP(C38, '169 MSAs'!$C$9:$K$177, 9, FALSE)</f>
        <v>0.11728189973245667</v>
      </c>
      <c r="Q38" s="26">
        <v>0.11493752069572492</v>
      </c>
      <c r="R38" s="26">
        <f>VLOOKUP(C38, '169 MSAs'!$C$9:$K$177, 9, FALSE)</f>
        <v>0.11728189973245667</v>
      </c>
      <c r="S38" s="26">
        <v>0.11623568430325958</v>
      </c>
      <c r="T38" s="26">
        <v>0.11363753544728022</v>
      </c>
      <c r="U38" s="26">
        <v>0.11318946485718687</v>
      </c>
      <c r="V38" s="14">
        <v>0.110770122585375</v>
      </c>
      <c r="W38" s="14">
        <v>0.10392582296504729</v>
      </c>
      <c r="X38" s="26">
        <f t="shared" si="1"/>
        <v>1.3356076767409381E-2</v>
      </c>
    </row>
    <row r="39" spans="1:24" x14ac:dyDescent="0.4">
      <c r="B39" s="11" t="s">
        <v>44</v>
      </c>
      <c r="C39" s="10">
        <v>18140</v>
      </c>
      <c r="D39" s="14">
        <v>0.13602629999999999</v>
      </c>
      <c r="F39" s="14">
        <f>VLOOKUP(C39, '169 MSAs'!$C$9:$K$177, 8, FALSE)</f>
        <v>0.16113153268339458</v>
      </c>
      <c r="G39" s="14">
        <v>0.15807363639251565</v>
      </c>
      <c r="H39" s="14">
        <v>0.16295407543059218</v>
      </c>
      <c r="I39" s="32">
        <v>0.16220103173362513</v>
      </c>
      <c r="J39" s="26">
        <v>0.15868639144915189</v>
      </c>
      <c r="K39" s="26">
        <v>0.1569675467293308</v>
      </c>
      <c r="L39" s="14">
        <v>0.15595183661027281</v>
      </c>
      <c r="M39" s="14">
        <v>0.15072984979902687</v>
      </c>
      <c r="N39" s="26">
        <f t="shared" si="0"/>
        <v>1.0401682884367713E-2</v>
      </c>
      <c r="O39" s="26"/>
      <c r="P39" s="26">
        <f>VLOOKUP(C39, '169 MSAs'!$C$9:$K$177, 9, FALSE)</f>
        <v>0.10963720632891162</v>
      </c>
      <c r="Q39" s="26">
        <v>0.10783379395787668</v>
      </c>
      <c r="R39" s="26">
        <f>VLOOKUP(C39, '169 MSAs'!$C$9:$K$177, 9, FALSE)</f>
        <v>0.10963720632891162</v>
      </c>
      <c r="S39" s="26">
        <v>0.10780053149914022</v>
      </c>
      <c r="T39" s="26">
        <v>0.10454651072728681</v>
      </c>
      <c r="U39" s="26">
        <v>0.10261254204487859</v>
      </c>
      <c r="V39" s="14">
        <v>9.8978814205151658E-2</v>
      </c>
      <c r="W39" s="14">
        <v>9.1979207591646767E-2</v>
      </c>
      <c r="X39" s="26">
        <f t="shared" si="1"/>
        <v>1.7657998737264854E-2</v>
      </c>
    </row>
    <row r="40" spans="1:24" x14ac:dyDescent="0.4">
      <c r="A40" s="10" t="s">
        <v>191</v>
      </c>
      <c r="B40" s="11" t="s">
        <v>40</v>
      </c>
      <c r="C40" s="10">
        <v>47664</v>
      </c>
      <c r="D40" s="14">
        <v>0.1172275</v>
      </c>
      <c r="F40" s="14">
        <f>VLOOKUP(C40, '169 MSAs'!$C$9:$K$177, 8, FALSE)</f>
        <v>0.16066941563043619</v>
      </c>
      <c r="G40" s="14">
        <v>0.15747152110788473</v>
      </c>
      <c r="H40" s="14">
        <v>0.1605228094664044</v>
      </c>
      <c r="I40" s="32">
        <v>0.16007796413021266</v>
      </c>
      <c r="J40" s="26">
        <v>0.15659913484579716</v>
      </c>
      <c r="K40" s="26">
        <v>0.16003204338180921</v>
      </c>
      <c r="L40" s="14">
        <v>0.15967246673490276</v>
      </c>
      <c r="M40" s="14">
        <v>0.15701076246778839</v>
      </c>
      <c r="N40" s="26">
        <f t="shared" si="0"/>
        <v>3.6586531626477958E-3</v>
      </c>
      <c r="O40" s="26"/>
      <c r="P40" s="26">
        <f>VLOOKUP(C40, '169 MSAs'!$C$9:$K$177, 9, FALSE)</f>
        <v>0.10714515817279814</v>
      </c>
      <c r="Q40" s="26">
        <v>0.10523628705446887</v>
      </c>
      <c r="R40" s="26">
        <f>VLOOKUP(C40, '169 MSAs'!$C$9:$K$177, 9, FALSE)</f>
        <v>0.10714515817279814</v>
      </c>
      <c r="S40" s="26">
        <v>0.10511010861535076</v>
      </c>
      <c r="T40" s="26">
        <v>0.1020135063641739</v>
      </c>
      <c r="U40" s="26">
        <v>0.10357098841508504</v>
      </c>
      <c r="V40" s="14">
        <v>0.10201805710444706</v>
      </c>
      <c r="W40" s="14">
        <v>9.6513566772775505E-2</v>
      </c>
      <c r="X40" s="26">
        <f t="shared" si="1"/>
        <v>1.0631591400022636E-2</v>
      </c>
    </row>
    <row r="41" spans="1:24" x14ac:dyDescent="0.4">
      <c r="B41" s="11" t="s">
        <v>43</v>
      </c>
      <c r="C41" s="10">
        <v>47260</v>
      </c>
      <c r="D41" s="14">
        <v>0.1437909</v>
      </c>
      <c r="F41" s="14">
        <f>VLOOKUP(C41, '169 MSAs'!$C$9:$K$177, 8, FALSE)</f>
        <v>0.16567806939140325</v>
      </c>
      <c r="G41" s="14">
        <v>0.13428181641005651</v>
      </c>
      <c r="H41" s="14">
        <v>0.16436939484527754</v>
      </c>
      <c r="I41" s="32">
        <v>0.16381201212824978</v>
      </c>
      <c r="J41" s="26">
        <v>0.16005261300567836</v>
      </c>
      <c r="K41" s="26">
        <v>0.16410905362978151</v>
      </c>
      <c r="L41" s="14">
        <v>0.16365874322617774</v>
      </c>
      <c r="M41" s="14">
        <v>0.15928568008809307</v>
      </c>
      <c r="N41" s="26">
        <f t="shared" si="0"/>
        <v>6.3923893033101808E-3</v>
      </c>
      <c r="O41" s="26"/>
      <c r="P41" s="26">
        <f>VLOOKUP(C41, '169 MSAs'!$C$9:$K$177, 9, FALSE)</f>
        <v>0.111822540017876</v>
      </c>
      <c r="Q41" s="26">
        <v>9.2233482751900214E-2</v>
      </c>
      <c r="R41" s="26">
        <f>VLOOKUP(C41, '169 MSAs'!$C$9:$K$177, 9, FALSE)</f>
        <v>0.111822540017876</v>
      </c>
      <c r="S41" s="26">
        <v>0.10936391200567705</v>
      </c>
      <c r="T41" s="26">
        <v>0.10532225465977993</v>
      </c>
      <c r="U41" s="26">
        <v>0.10525725635932594</v>
      </c>
      <c r="V41" s="14">
        <v>0.10256246303371325</v>
      </c>
      <c r="W41" s="14">
        <v>9.5210737141124463E-2</v>
      </c>
      <c r="X41" s="26">
        <f t="shared" si="1"/>
        <v>1.6611802876751541E-2</v>
      </c>
    </row>
    <row r="42" spans="1:24" x14ac:dyDescent="0.4">
      <c r="B42" s="11" t="s">
        <v>46</v>
      </c>
      <c r="C42" s="10">
        <v>34980</v>
      </c>
      <c r="D42" s="14">
        <v>0.16701589999999999</v>
      </c>
      <c r="F42" s="14">
        <f>VLOOKUP(C42, '169 MSAs'!$C$9:$K$177, 8, FALSE)</f>
        <v>0.156319673418119</v>
      </c>
      <c r="G42" s="14">
        <v>0.1513978427485444</v>
      </c>
      <c r="H42" s="14">
        <v>0.15350809081591452</v>
      </c>
      <c r="I42" s="32">
        <v>0.15343199089314832</v>
      </c>
      <c r="J42" s="26">
        <v>0.15114168484312321</v>
      </c>
      <c r="K42" s="26">
        <v>0.15363382674108225</v>
      </c>
      <c r="L42" s="14">
        <v>0.15034885998884853</v>
      </c>
      <c r="M42" s="14">
        <v>0.14905177446152465</v>
      </c>
      <c r="N42" s="26">
        <f t="shared" si="0"/>
        <v>7.2678989565943541E-3</v>
      </c>
      <c r="O42" s="26"/>
      <c r="P42" s="26">
        <f>VLOOKUP(C42, '169 MSAs'!$C$9:$K$177, 9, FALSE)</f>
        <v>9.9811587376354219E-2</v>
      </c>
      <c r="Q42" s="26">
        <v>9.8590450025755894E-2</v>
      </c>
      <c r="R42" s="26">
        <f>VLOOKUP(C42, '169 MSAs'!$C$9:$K$177, 9, FALSE)</f>
        <v>9.9811587376354219E-2</v>
      </c>
      <c r="S42" s="26">
        <v>9.892932960034459E-2</v>
      </c>
      <c r="T42" s="26">
        <v>9.577340187001418E-2</v>
      </c>
      <c r="U42" s="26">
        <v>9.5001213297743262E-2</v>
      </c>
      <c r="V42" s="14">
        <v>9.1758465317439988E-2</v>
      </c>
      <c r="W42" s="14">
        <v>8.5392686614078936E-2</v>
      </c>
      <c r="X42" s="26">
        <f t="shared" si="1"/>
        <v>1.4418900762275283E-2</v>
      </c>
    </row>
    <row r="43" spans="1:24" x14ac:dyDescent="0.4">
      <c r="B43" s="11" t="s">
        <v>45</v>
      </c>
      <c r="C43" s="10">
        <v>38300</v>
      </c>
      <c r="D43" s="14">
        <v>0.1489936</v>
      </c>
      <c r="F43" s="14">
        <f>VLOOKUP(C43, '169 MSAs'!$C$9:$K$177, 8, FALSE)</f>
        <v>0.14712819819413772</v>
      </c>
      <c r="G43" s="14">
        <v>0.14517095681879477</v>
      </c>
      <c r="H43" s="14">
        <v>0.15020991140394124</v>
      </c>
      <c r="I43" s="32">
        <v>0.14766985674374369</v>
      </c>
      <c r="J43" s="26">
        <v>0.1453231871613419</v>
      </c>
      <c r="K43" s="26">
        <v>0.14686446789409394</v>
      </c>
      <c r="L43" s="14">
        <v>0.14697854606286503</v>
      </c>
      <c r="M43" s="14">
        <v>0.14411450794625497</v>
      </c>
      <c r="N43" s="26">
        <f t="shared" si="0"/>
        <v>3.0136902478827554E-3</v>
      </c>
      <c r="O43" s="26"/>
      <c r="P43" s="26">
        <f>VLOOKUP(C43, '169 MSAs'!$C$9:$K$177, 9, FALSE)</f>
        <v>9.6092306305494202E-2</v>
      </c>
      <c r="Q43" s="26">
        <v>9.383896197297055E-2</v>
      </c>
      <c r="R43" s="26">
        <f>VLOOKUP(C43, '169 MSAs'!$C$9:$K$177, 9, FALSE)</f>
        <v>9.6092306305494202E-2</v>
      </c>
      <c r="S43" s="26">
        <v>9.3473221185282049E-2</v>
      </c>
      <c r="T43" s="26">
        <v>9.2396292896692628E-2</v>
      </c>
      <c r="U43" s="26">
        <v>9.2160065933742472E-2</v>
      </c>
      <c r="V43" s="14">
        <v>8.9895224958178033E-2</v>
      </c>
      <c r="W43" s="14">
        <v>8.4301943067678409E-2</v>
      </c>
      <c r="X43" s="26">
        <f t="shared" si="1"/>
        <v>1.1790363237815793E-2</v>
      </c>
    </row>
    <row r="44" spans="1:24" x14ac:dyDescent="0.4">
      <c r="B44" s="11" t="s">
        <v>47</v>
      </c>
      <c r="C44" s="10">
        <v>12420</v>
      </c>
      <c r="D44" s="14">
        <v>0.1063616</v>
      </c>
      <c r="F44" s="14">
        <f>VLOOKUP(C44, '169 MSAs'!$C$9:$K$177, 8, FALSE)</f>
        <v>0.16879990830244909</v>
      </c>
      <c r="G44" s="14">
        <v>0.16095152774336199</v>
      </c>
      <c r="H44" s="14">
        <v>0.16519129212415942</v>
      </c>
      <c r="I44" s="32">
        <v>0.16707658543968518</v>
      </c>
      <c r="J44" s="26">
        <v>0.16579011856962431</v>
      </c>
      <c r="K44" s="26">
        <v>0.16770430934253461</v>
      </c>
      <c r="L44" s="14">
        <v>0.16663236092138994</v>
      </c>
      <c r="M44" s="14">
        <v>0.1617317182593091</v>
      </c>
      <c r="N44" s="26">
        <f t="shared" si="0"/>
        <v>7.0681900431399936E-3</v>
      </c>
      <c r="O44" s="26"/>
      <c r="P44" s="26">
        <f>VLOOKUP(C44, '169 MSAs'!$C$9:$K$177, 9, FALSE)</f>
        <v>0.11427807282313834</v>
      </c>
      <c r="Q44" s="26">
        <v>0.11259363742065837</v>
      </c>
      <c r="R44" s="26">
        <f>VLOOKUP(C44, '169 MSAs'!$C$9:$K$177, 9, FALSE)</f>
        <v>0.11427807282313834</v>
      </c>
      <c r="S44" s="26">
        <v>0.11143484183441804</v>
      </c>
      <c r="T44" s="26">
        <v>0.10874851552338403</v>
      </c>
      <c r="U44" s="26">
        <v>0.1080148520421558</v>
      </c>
      <c r="V44" s="14">
        <v>0.10355345146984525</v>
      </c>
      <c r="W44" s="14">
        <v>9.4997756841633016E-2</v>
      </c>
      <c r="X44" s="26">
        <f t="shared" si="1"/>
        <v>1.9280315981505328E-2</v>
      </c>
    </row>
    <row r="45" spans="1:24" x14ac:dyDescent="0.4">
      <c r="B45" s="11" t="s">
        <v>49</v>
      </c>
      <c r="C45" s="10">
        <v>35380</v>
      </c>
      <c r="D45" s="14">
        <v>0.17130919999999999</v>
      </c>
      <c r="F45" s="14">
        <f>VLOOKUP(C45, '169 MSAs'!$C$9:$K$177, 8, FALSE)</f>
        <v>0.23283357110172001</v>
      </c>
      <c r="G45" s="14">
        <v>0.2281224818694601</v>
      </c>
      <c r="H45" s="14">
        <v>0.23131806233571162</v>
      </c>
      <c r="I45" s="32">
        <v>0.23419974837379876</v>
      </c>
      <c r="J45" s="26">
        <v>0.23234076645747095</v>
      </c>
      <c r="K45" s="26">
        <v>0.23159803712395988</v>
      </c>
      <c r="L45" s="14">
        <v>0.23152</v>
      </c>
      <c r="M45" s="14">
        <v>0.22615970797474089</v>
      </c>
      <c r="N45" s="26">
        <f t="shared" si="0"/>
        <v>6.6738631269791238E-3</v>
      </c>
      <c r="O45" s="26"/>
      <c r="P45" s="26">
        <f>VLOOKUP(C45, '169 MSAs'!$C$9:$K$177, 9, FALSE)</f>
        <v>0.16193372991305752</v>
      </c>
      <c r="Q45" s="26">
        <v>0.16126779478914854</v>
      </c>
      <c r="R45" s="26">
        <f>VLOOKUP(C45, '169 MSAs'!$C$9:$K$177, 9, FALSE)</f>
        <v>0.16193372991305752</v>
      </c>
      <c r="S45" s="26">
        <v>0.16034478143319861</v>
      </c>
      <c r="T45" s="26">
        <v>0.15676325277073042</v>
      </c>
      <c r="U45" s="26">
        <v>0.15425645402176233</v>
      </c>
      <c r="V45" s="14">
        <v>0.152</v>
      </c>
      <c r="W45" s="14">
        <v>0.14382776904425676</v>
      </c>
      <c r="X45" s="26">
        <f t="shared" si="1"/>
        <v>1.8105960868800758E-2</v>
      </c>
    </row>
    <row r="46" spans="1:24" x14ac:dyDescent="0.4">
      <c r="B46" s="11" t="s">
        <v>48</v>
      </c>
      <c r="C46" s="10">
        <v>27260</v>
      </c>
      <c r="D46" s="14">
        <v>0.161269</v>
      </c>
      <c r="F46" s="14">
        <f>VLOOKUP(C46, '169 MSAs'!$C$9:$K$177, 8, FALSE)</f>
        <v>0.17385262985818792</v>
      </c>
      <c r="G46" s="14">
        <v>0.16880367973297514</v>
      </c>
      <c r="H46" s="14">
        <v>0.17161319254759672</v>
      </c>
      <c r="I46" s="32">
        <v>0.17681389295591346</v>
      </c>
      <c r="J46" s="26">
        <v>0.1743673137513975</v>
      </c>
      <c r="K46" s="26">
        <v>0.1769898903602449</v>
      </c>
      <c r="L46" s="14">
        <v>0.17775787309406998</v>
      </c>
      <c r="M46" s="14">
        <v>0.17466297397466704</v>
      </c>
      <c r="N46" s="26">
        <f t="shared" si="0"/>
        <v>-8.1034411647912252E-4</v>
      </c>
      <c r="O46" s="26"/>
      <c r="P46" s="26">
        <f>VLOOKUP(C46, '169 MSAs'!$C$9:$K$177, 9, FALSE)</f>
        <v>0.12235890310188402</v>
      </c>
      <c r="Q46" s="26">
        <v>0.12146375218789433</v>
      </c>
      <c r="R46" s="26">
        <f>VLOOKUP(C46, '169 MSAs'!$C$9:$K$177, 9, FALSE)</f>
        <v>0.12235890310188402</v>
      </c>
      <c r="S46" s="26">
        <v>0.12290548234911339</v>
      </c>
      <c r="T46" s="26">
        <v>0.12159772334586848</v>
      </c>
      <c r="U46" s="26">
        <v>0.12153943166331035</v>
      </c>
      <c r="V46" s="14">
        <v>0.11813203590985892</v>
      </c>
      <c r="W46" s="14">
        <v>0.11080112409888812</v>
      </c>
      <c r="X46" s="26">
        <f t="shared" si="1"/>
        <v>1.1557779002995899E-2</v>
      </c>
    </row>
    <row r="47" spans="1:24" x14ac:dyDescent="0.4">
      <c r="B47" s="11" t="s">
        <v>50</v>
      </c>
      <c r="C47" s="10">
        <v>36420</v>
      </c>
      <c r="D47" s="14">
        <v>0.1861034</v>
      </c>
      <c r="F47" s="14">
        <f>VLOOKUP(C47, '169 MSAs'!$C$9:$K$177, 8, FALSE)</f>
        <v>0.16799801727260597</v>
      </c>
      <c r="G47" s="14">
        <v>0.15577602919375072</v>
      </c>
      <c r="H47" s="14">
        <v>0.16229670162638699</v>
      </c>
      <c r="I47" s="32">
        <v>0.16342670737952092</v>
      </c>
      <c r="J47" s="26">
        <v>0.16045628812631021</v>
      </c>
      <c r="K47" s="26">
        <v>0.15917398349474318</v>
      </c>
      <c r="L47" s="14">
        <v>0.1554487781072863</v>
      </c>
      <c r="M47" s="14">
        <v>0.14908961486587741</v>
      </c>
      <c r="N47" s="26">
        <f t="shared" si="0"/>
        <v>1.8908402406728558E-2</v>
      </c>
      <c r="O47" s="26"/>
      <c r="P47" s="26">
        <f>VLOOKUP(C47, '169 MSAs'!$C$9:$K$177, 9, FALSE)</f>
        <v>0.11501725354126552</v>
      </c>
      <c r="Q47" s="26">
        <v>0.10900140646976091</v>
      </c>
      <c r="R47" s="26">
        <f>VLOOKUP(C47, '169 MSAs'!$C$9:$K$177, 9, FALSE)</f>
        <v>0.11501725354126552</v>
      </c>
      <c r="S47" s="26">
        <v>0.10998160335312079</v>
      </c>
      <c r="T47" s="26">
        <v>0.10479895748739353</v>
      </c>
      <c r="U47" s="26">
        <v>0.10074612804763161</v>
      </c>
      <c r="V47" s="14">
        <v>9.486091820263523E-2</v>
      </c>
      <c r="W47" s="14">
        <v>8.7629252210400119E-2</v>
      </c>
      <c r="X47" s="26">
        <f t="shared" si="1"/>
        <v>2.73880013308654E-2</v>
      </c>
    </row>
    <row r="48" spans="1:24" x14ac:dyDescent="0.4">
      <c r="B48" s="11" t="s">
        <v>51</v>
      </c>
      <c r="C48" s="10">
        <v>40060</v>
      </c>
      <c r="D48" s="14">
        <v>0.1774888</v>
      </c>
      <c r="F48" s="14">
        <f>VLOOKUP(C48, '169 MSAs'!$C$9:$K$177, 8, FALSE)</f>
        <v>0.16535997134556454</v>
      </c>
      <c r="G48" s="14">
        <v>0.13309516721246403</v>
      </c>
      <c r="H48" s="14">
        <v>0.16364892881824464</v>
      </c>
      <c r="I48" s="32">
        <v>0.16325608798114691</v>
      </c>
      <c r="J48" s="26">
        <v>0.1584765625</v>
      </c>
      <c r="K48" s="26">
        <v>0.16076976852571073</v>
      </c>
      <c r="L48" s="14">
        <v>0.15815872032224332</v>
      </c>
      <c r="M48" s="14">
        <v>0.15528763746316662</v>
      </c>
      <c r="N48" s="26">
        <f t="shared" si="0"/>
        <v>1.0072333882397921E-2</v>
      </c>
      <c r="O48" s="26"/>
      <c r="P48" s="26">
        <f>VLOOKUP(C48, '169 MSAs'!$C$9:$K$177, 9, FALSE)</f>
        <v>0.10860826998845863</v>
      </c>
      <c r="Q48" s="26">
        <v>8.9808474744467598E-2</v>
      </c>
      <c r="R48" s="26">
        <f>VLOOKUP(C48, '169 MSAs'!$C$9:$K$177, 9, FALSE)</f>
        <v>0.10860826998845863</v>
      </c>
      <c r="S48" s="26">
        <v>0.10534171249018068</v>
      </c>
      <c r="T48" s="26">
        <v>0.101796875</v>
      </c>
      <c r="U48" s="26">
        <v>0.10039614727357464</v>
      </c>
      <c r="V48" s="14">
        <v>9.6208218753631045E-2</v>
      </c>
      <c r="W48" s="14">
        <v>8.9574947518440765E-2</v>
      </c>
      <c r="X48" s="26">
        <f t="shared" si="1"/>
        <v>1.9033322470017863E-2</v>
      </c>
    </row>
    <row r="49" spans="1:24" x14ac:dyDescent="0.4">
      <c r="B49" s="11" t="s">
        <v>52</v>
      </c>
      <c r="C49" s="10">
        <v>25540</v>
      </c>
      <c r="D49" s="14">
        <v>0.19503609999999999</v>
      </c>
      <c r="F49" s="14">
        <f>VLOOKUP(C49, '169 MSAs'!$C$9:$K$177, 8, FALSE)</f>
        <v>0.17897102306327617</v>
      </c>
      <c r="G49" s="14">
        <v>0.17563746052693593</v>
      </c>
      <c r="H49" s="14">
        <v>0.17979166176781808</v>
      </c>
      <c r="I49" s="32">
        <v>0.18196287713877771</v>
      </c>
      <c r="J49" s="26">
        <v>0.17870713569713501</v>
      </c>
      <c r="K49" s="26">
        <v>0.17991826119264351</v>
      </c>
      <c r="L49" s="14">
        <v>0.18207724208233905</v>
      </c>
      <c r="M49" s="14">
        <v>0.17830568008503953</v>
      </c>
      <c r="N49" s="26">
        <f t="shared" si="0"/>
        <v>6.6534297823664379E-4</v>
      </c>
      <c r="O49" s="26"/>
      <c r="P49" s="26">
        <f>VLOOKUP(C49, '169 MSAs'!$C$9:$K$177, 9, FALSE)</f>
        <v>0.12600827912477824</v>
      </c>
      <c r="Q49" s="26">
        <v>0.12468775038883914</v>
      </c>
      <c r="R49" s="26">
        <f>VLOOKUP(C49, '169 MSAs'!$C$9:$K$177, 9, FALSE)</f>
        <v>0.12600827912477824</v>
      </c>
      <c r="S49" s="26">
        <v>0.12361023336376191</v>
      </c>
      <c r="T49" s="26">
        <v>0.11970534069981584</v>
      </c>
      <c r="U49" s="26">
        <v>0.11965911201932009</v>
      </c>
      <c r="V49" s="14">
        <v>0.11836526654773764</v>
      </c>
      <c r="W49" s="14">
        <v>0.11193788417987706</v>
      </c>
      <c r="X49" s="26">
        <f t="shared" si="1"/>
        <v>1.4070394944901185E-2</v>
      </c>
    </row>
    <row r="50" spans="1:24" x14ac:dyDescent="0.4">
      <c r="A50" s="10" t="s">
        <v>191</v>
      </c>
      <c r="B50" s="11" t="s">
        <v>53</v>
      </c>
      <c r="C50" s="10">
        <v>19804</v>
      </c>
      <c r="D50" s="14">
        <v>0.19143060000000001</v>
      </c>
      <c r="F50" s="14">
        <f>VLOOKUP(C50, '169 MSAs'!$C$9:$K$177, 8, FALSE)</f>
        <v>0.16989143757660655</v>
      </c>
      <c r="G50" s="14">
        <v>0.16436683888125914</v>
      </c>
      <c r="H50" s="14">
        <v>0.168707779472652</v>
      </c>
      <c r="I50" s="32">
        <v>0.16897867175307785</v>
      </c>
      <c r="J50" s="26">
        <v>0.16502564324511479</v>
      </c>
      <c r="K50" s="26">
        <v>0.16905894252082032</v>
      </c>
      <c r="L50" s="14">
        <v>0.16729597528533424</v>
      </c>
      <c r="M50" s="14">
        <v>0.16590019464824282</v>
      </c>
      <c r="N50" s="26">
        <f t="shared" si="0"/>
        <v>3.9912429283637252E-3</v>
      </c>
      <c r="O50" s="26"/>
      <c r="P50" s="26">
        <f>VLOOKUP(C50, '169 MSAs'!$C$9:$K$177, 9, FALSE)</f>
        <v>0.11202066188058134</v>
      </c>
      <c r="Q50" s="26">
        <v>0.11091491727159768</v>
      </c>
      <c r="R50" s="26">
        <f>VLOOKUP(C50, '169 MSAs'!$C$9:$K$177, 9, FALSE)</f>
        <v>0.11202066188058134</v>
      </c>
      <c r="S50" s="26">
        <v>0.10844026356857984</v>
      </c>
      <c r="T50" s="26">
        <v>0.10623011837008504</v>
      </c>
      <c r="U50" s="26">
        <v>0.10701758161354882</v>
      </c>
      <c r="V50" s="14">
        <v>0.10578820904488115</v>
      </c>
      <c r="W50" s="14">
        <v>0.10132403584950055</v>
      </c>
      <c r="X50" s="26">
        <f t="shared" si="1"/>
        <v>1.0696626031080791E-2</v>
      </c>
    </row>
    <row r="51" spans="1:24" x14ac:dyDescent="0.4">
      <c r="A51" s="10" t="s">
        <v>192</v>
      </c>
      <c r="B51" s="11" t="s">
        <v>54</v>
      </c>
      <c r="C51" s="10">
        <v>39300</v>
      </c>
      <c r="D51" s="14">
        <v>0.1902932</v>
      </c>
      <c r="F51" s="14">
        <f>VLOOKUP(C51, '169 MSAs'!$C$9:$K$177, 8, FALSE)</f>
        <v>0.16833101965877031</v>
      </c>
      <c r="G51" s="14">
        <v>0.16528741272779995</v>
      </c>
      <c r="H51" s="14">
        <v>0.17010332234791128</v>
      </c>
      <c r="I51" s="32">
        <v>0.1692767748366375</v>
      </c>
      <c r="J51" s="26">
        <v>0.16671072341175433</v>
      </c>
      <c r="K51" s="26">
        <v>0.16524839761118282</v>
      </c>
      <c r="L51" s="14">
        <v>0.16474543707973102</v>
      </c>
      <c r="M51" s="14">
        <v>0.1597264570084502</v>
      </c>
      <c r="N51" s="26">
        <f t="shared" si="0"/>
        <v>8.6045626503201134E-3</v>
      </c>
      <c r="O51" s="26"/>
      <c r="P51" s="26">
        <f>VLOOKUP(C51, '169 MSAs'!$C$9:$K$177, 9, FALSE)</f>
        <v>0.1141238636872509</v>
      </c>
      <c r="Q51" s="26">
        <v>0.11242220784724856</v>
      </c>
      <c r="R51" s="26">
        <f>VLOOKUP(C51, '169 MSAs'!$C$9:$K$177, 9, FALSE)</f>
        <v>0.1141238636872509</v>
      </c>
      <c r="S51" s="26">
        <v>0.11108649905858899</v>
      </c>
      <c r="T51" s="26">
        <v>0.10910652920962199</v>
      </c>
      <c r="U51" s="26">
        <v>0.10697175858071008</v>
      </c>
      <c r="V51" s="14">
        <v>0.10485983756877129</v>
      </c>
      <c r="W51" s="14">
        <v>9.7090338879693358E-2</v>
      </c>
      <c r="X51" s="26">
        <f t="shared" si="1"/>
        <v>1.7033524807557543E-2</v>
      </c>
    </row>
    <row r="52" spans="1:24" x14ac:dyDescent="0.4">
      <c r="B52" s="11" t="s">
        <v>55</v>
      </c>
      <c r="C52" s="10">
        <v>13820</v>
      </c>
      <c r="D52" s="14">
        <v>0.18150350000000001</v>
      </c>
      <c r="F52" s="14">
        <f>VLOOKUP(C52, '169 MSAs'!$C$9:$K$177, 8, FALSE)</f>
        <v>0.19010807177206682</v>
      </c>
      <c r="G52" s="14">
        <v>0.18553807328818273</v>
      </c>
      <c r="H52" s="14">
        <v>0.18792824697821234</v>
      </c>
      <c r="I52" s="32">
        <v>0.18944004091025313</v>
      </c>
      <c r="J52" s="26">
        <v>0.18760320081290485</v>
      </c>
      <c r="K52" s="26">
        <v>0.18826980955512279</v>
      </c>
      <c r="L52" s="14">
        <v>0.18806737946338511</v>
      </c>
      <c r="M52" s="14">
        <v>0.18317329445477853</v>
      </c>
      <c r="N52" s="26">
        <f t="shared" si="0"/>
        <v>6.9347773172882821E-3</v>
      </c>
      <c r="O52" s="26"/>
      <c r="P52" s="26">
        <f>VLOOKUP(C52, '169 MSAs'!$C$9:$K$177, 9, FALSE)</f>
        <v>0.12348104865815192</v>
      </c>
      <c r="Q52" s="26">
        <v>0.12203538227795947</v>
      </c>
      <c r="R52" s="26">
        <f>VLOOKUP(C52, '169 MSAs'!$C$9:$K$177, 9, FALSE)</f>
        <v>0.12348104865815192</v>
      </c>
      <c r="S52" s="26">
        <v>0.12262848376374329</v>
      </c>
      <c r="T52" s="26">
        <v>0.11901435285151785</v>
      </c>
      <c r="U52" s="26">
        <v>0.11811123194820304</v>
      </c>
      <c r="V52" s="14">
        <v>0.11503933830946136</v>
      </c>
      <c r="W52" s="14">
        <v>0.10811422251269419</v>
      </c>
      <c r="X52" s="26">
        <f t="shared" si="1"/>
        <v>1.5366826145457729E-2</v>
      </c>
    </row>
    <row r="53" spans="1:24" x14ac:dyDescent="0.4">
      <c r="A53" s="10" t="s">
        <v>190</v>
      </c>
      <c r="B53" s="11" t="s">
        <v>56</v>
      </c>
      <c r="C53" s="10">
        <v>48424</v>
      </c>
      <c r="D53" s="14">
        <v>0.1741317</v>
      </c>
      <c r="F53" s="14">
        <f>VLOOKUP(C53, '169 MSAs'!$C$9:$K$177, 8, FALSE)</f>
        <v>0.19641624395954019</v>
      </c>
      <c r="G53" s="14">
        <v>0.19434977578475338</v>
      </c>
      <c r="H53" s="14">
        <v>0.19879356168065218</v>
      </c>
      <c r="I53" s="32">
        <v>0.20744443452646613</v>
      </c>
      <c r="J53" s="26">
        <v>0.20961361135072429</v>
      </c>
      <c r="K53" s="26">
        <v>0.21511921375337748</v>
      </c>
      <c r="L53" s="14">
        <v>0.21879545252159457</v>
      </c>
      <c r="M53" s="14">
        <v>0.22222222222222221</v>
      </c>
      <c r="N53" s="26">
        <f t="shared" si="0"/>
        <v>-2.5805978262682022E-2</v>
      </c>
      <c r="O53" s="26"/>
      <c r="P53" s="26">
        <f>VLOOKUP(C53, '169 MSAs'!$C$9:$K$177, 9, FALSE)</f>
        <v>0.14479094756430652</v>
      </c>
      <c r="Q53" s="26">
        <v>0.14517189835575486</v>
      </c>
      <c r="R53" s="26">
        <f>VLOOKUP(C53, '169 MSAs'!$C$9:$K$177, 9, FALSE)</f>
        <v>0.14479094756430652</v>
      </c>
      <c r="S53" s="26">
        <v>0.15204260763485972</v>
      </c>
      <c r="T53" s="26">
        <v>0.15321693090216842</v>
      </c>
      <c r="U53" s="26">
        <v>0.15338935241545176</v>
      </c>
      <c r="V53" s="14">
        <v>0.15447178604292203</v>
      </c>
      <c r="W53" s="14">
        <v>0.15017825311942959</v>
      </c>
      <c r="X53" s="26">
        <f t="shared" si="1"/>
        <v>-5.3873055551230675E-3</v>
      </c>
    </row>
    <row r="54" spans="1:24" x14ac:dyDescent="0.4">
      <c r="A54" s="10" t="s">
        <v>189</v>
      </c>
      <c r="B54" s="11" t="s">
        <v>57</v>
      </c>
      <c r="C54" s="10">
        <v>33874</v>
      </c>
      <c r="D54" s="14">
        <v>0.1168233</v>
      </c>
      <c r="F54" s="14">
        <f>VLOOKUP(C54, '169 MSAs'!$C$9:$K$177, 8, FALSE)</f>
        <v>0.16721658312973831</v>
      </c>
      <c r="G54" s="14">
        <v>0.16520785017829978</v>
      </c>
      <c r="H54" s="14">
        <v>0.1688594321891384</v>
      </c>
      <c r="I54" s="32">
        <v>0.16925450626959249</v>
      </c>
      <c r="J54" s="26">
        <v>0.1670323840756191</v>
      </c>
      <c r="K54" s="26">
        <v>0.16817575295463211</v>
      </c>
      <c r="L54" s="14">
        <v>0.17182878640891561</v>
      </c>
      <c r="M54" s="14">
        <v>0.17116060961313012</v>
      </c>
      <c r="N54" s="26">
        <f t="shared" si="0"/>
        <v>-3.9440264833918159E-3</v>
      </c>
      <c r="O54" s="26"/>
      <c r="P54" s="26">
        <f>VLOOKUP(C54, '169 MSAs'!$C$9:$K$177, 9, FALSE)</f>
        <v>0.11679218195098608</v>
      </c>
      <c r="Q54" s="26">
        <v>0.11563302660781527</v>
      </c>
      <c r="R54" s="26">
        <f>VLOOKUP(C54, '169 MSAs'!$C$9:$K$177, 9, FALSE)</f>
        <v>0.11679218195098608</v>
      </c>
      <c r="S54" s="26">
        <v>0.11650176332288402</v>
      </c>
      <c r="T54" s="26">
        <v>0.11458609630826361</v>
      </c>
      <c r="U54" s="26">
        <v>0.11442051086542128</v>
      </c>
      <c r="V54" s="14">
        <v>0.11608262546435416</v>
      </c>
      <c r="W54" s="14">
        <v>0.11125439624853459</v>
      </c>
      <c r="X54" s="26">
        <f t="shared" si="1"/>
        <v>5.5377857024514893E-3</v>
      </c>
    </row>
    <row r="55" spans="1:24" x14ac:dyDescent="0.4">
      <c r="B55" s="11" t="s">
        <v>58</v>
      </c>
      <c r="C55" s="10">
        <v>40900</v>
      </c>
      <c r="D55" s="14">
        <v>0.1317615</v>
      </c>
      <c r="F55" s="14">
        <f>VLOOKUP(C55, '169 MSAs'!$C$9:$K$177, 8, FALSE)</f>
        <v>0.16190380861818729</v>
      </c>
      <c r="G55" s="14">
        <v>0.15744880567151645</v>
      </c>
      <c r="H55" s="14">
        <v>0.15934415013195191</v>
      </c>
      <c r="I55" s="32">
        <v>0.16194117788519347</v>
      </c>
      <c r="J55" s="26">
        <v>0.16062704548688517</v>
      </c>
      <c r="K55" s="26">
        <v>0.16324810339983142</v>
      </c>
      <c r="L55" s="14">
        <v>0.16352565289868495</v>
      </c>
      <c r="M55" s="14">
        <v>0.16067672610882489</v>
      </c>
      <c r="N55" s="26">
        <f t="shared" si="0"/>
        <v>1.2270825093624038E-3</v>
      </c>
      <c r="O55" s="26"/>
      <c r="P55" s="26">
        <f>VLOOKUP(C55, '169 MSAs'!$C$9:$K$177, 9, FALSE)</f>
        <v>0.11851258695760973</v>
      </c>
      <c r="Q55" s="26">
        <v>0.11708618432428426</v>
      </c>
      <c r="R55" s="26">
        <f>VLOOKUP(C55, '169 MSAs'!$C$9:$K$177, 9, FALSE)</f>
        <v>0.11851258695760973</v>
      </c>
      <c r="S55" s="26">
        <v>0.11730755356756367</v>
      </c>
      <c r="T55" s="26">
        <v>0.11594649717782099</v>
      </c>
      <c r="U55" s="26">
        <v>0.11421747681933127</v>
      </c>
      <c r="V55" s="14">
        <v>0.1114789775884423</v>
      </c>
      <c r="W55" s="14">
        <v>0.10411522633744856</v>
      </c>
      <c r="X55" s="26">
        <f t="shared" si="1"/>
        <v>1.439736062016117E-2</v>
      </c>
    </row>
    <row r="56" spans="1:24" x14ac:dyDescent="0.4">
      <c r="B56" s="11" t="s">
        <v>59</v>
      </c>
      <c r="C56" s="10">
        <v>21340</v>
      </c>
      <c r="D56" s="14">
        <v>0.26907890000000001</v>
      </c>
      <c r="F56" s="14">
        <f>VLOOKUP(C56, '169 MSAs'!$C$9:$K$177, 8, FALSE)</f>
        <v>0.18736567184481867</v>
      </c>
      <c r="G56" s="14">
        <v>0.18633709827031156</v>
      </c>
      <c r="H56" s="14">
        <v>0.18950787455304746</v>
      </c>
      <c r="I56" s="32">
        <v>0.1912255733756637</v>
      </c>
      <c r="J56" s="26">
        <v>0.18280396409256869</v>
      </c>
      <c r="K56" s="26">
        <v>0.18291069459757442</v>
      </c>
      <c r="L56" s="14">
        <v>0.18384100834761458</v>
      </c>
      <c r="M56" s="14">
        <v>0.17450464181792988</v>
      </c>
      <c r="N56" s="26">
        <f t="shared" si="0"/>
        <v>1.2861030026888792E-2</v>
      </c>
      <c r="O56" s="26"/>
      <c r="P56" s="26">
        <f>VLOOKUP(C56, '169 MSAs'!$C$9:$K$177, 9, FALSE)</f>
        <v>0.12960796582963791</v>
      </c>
      <c r="Q56" s="26">
        <v>0.12803513941179681</v>
      </c>
      <c r="R56" s="26">
        <f>VLOOKUP(C56, '169 MSAs'!$C$9:$K$177, 9, FALSE)</f>
        <v>0.12960796582963791</v>
      </c>
      <c r="S56" s="26">
        <v>0.12140784936230774</v>
      </c>
      <c r="T56" s="26">
        <v>0.11658934306970105</v>
      </c>
      <c r="U56" s="26">
        <v>0.11485667034178611</v>
      </c>
      <c r="V56" s="14">
        <v>0.1105091492067002</v>
      </c>
      <c r="W56" s="14">
        <v>0.10020784259387557</v>
      </c>
      <c r="X56" s="26">
        <f t="shared" si="1"/>
        <v>2.940012323576234E-2</v>
      </c>
    </row>
    <row r="57" spans="1:24" x14ac:dyDescent="0.4">
      <c r="B57" s="11" t="s">
        <v>60</v>
      </c>
      <c r="C57" s="10">
        <v>31140</v>
      </c>
      <c r="D57" s="14">
        <v>0.1623822</v>
      </c>
      <c r="F57" s="14">
        <f>VLOOKUP(C57, '169 MSAs'!$C$9:$K$177, 8, FALSE)</f>
        <v>0.15380824372759858</v>
      </c>
      <c r="G57" s="14">
        <v>0.14829610122966369</v>
      </c>
      <c r="H57" s="14">
        <v>0.15031389338716475</v>
      </c>
      <c r="I57" s="32">
        <v>0.14862809917355371</v>
      </c>
      <c r="J57" s="26">
        <v>0.14529409188455306</v>
      </c>
      <c r="K57" s="26">
        <v>0.14495149432287815</v>
      </c>
      <c r="L57" s="14">
        <v>0.1403869459833795</v>
      </c>
      <c r="M57" s="14">
        <v>0.13574875064621747</v>
      </c>
      <c r="N57" s="26">
        <f t="shared" si="0"/>
        <v>1.8059493081381106E-2</v>
      </c>
      <c r="O57" s="26"/>
      <c r="P57" s="26">
        <f>VLOOKUP(C57, '169 MSAs'!$C$9:$K$177, 9, FALSE)</f>
        <v>0.10185931899641577</v>
      </c>
      <c r="Q57" s="26">
        <v>9.9600526679908055E-2</v>
      </c>
      <c r="R57" s="26">
        <f>VLOOKUP(C57, '169 MSAs'!$C$9:$K$177, 9, FALSE)</f>
        <v>0.10185931899641577</v>
      </c>
      <c r="S57" s="26">
        <v>9.6705234159779621E-2</v>
      </c>
      <c r="T57" s="26">
        <v>9.2410108176761707E-2</v>
      </c>
      <c r="U57" s="26">
        <v>8.9463609866446248E-2</v>
      </c>
      <c r="V57" s="14">
        <v>8.5699445983379502E-2</v>
      </c>
      <c r="W57" s="14">
        <v>7.8773910046527659E-2</v>
      </c>
      <c r="X57" s="26">
        <f t="shared" si="1"/>
        <v>2.3085408949888114E-2</v>
      </c>
    </row>
    <row r="58" spans="1:24" x14ac:dyDescent="0.4">
      <c r="A58" s="10" t="s">
        <v>184</v>
      </c>
      <c r="B58" s="11" t="s">
        <v>61</v>
      </c>
      <c r="C58" s="10">
        <v>23844</v>
      </c>
      <c r="D58" s="14">
        <v>0.2232452</v>
      </c>
      <c r="F58" s="14">
        <f>VLOOKUP(C58, '169 MSAs'!$C$9:$K$177, 8, FALSE)</f>
        <v>0.20700922603792926</v>
      </c>
      <c r="G58" s="14">
        <v>0.20293742017879948</v>
      </c>
      <c r="H58" s="14">
        <v>0.20686136972324959</v>
      </c>
      <c r="I58" s="32">
        <v>0.20636426899474916</v>
      </c>
      <c r="J58" s="26">
        <v>0.20299024236701291</v>
      </c>
      <c r="K58" s="26">
        <v>0.20370486459378134</v>
      </c>
      <c r="L58" s="14">
        <v>0.20035655083977105</v>
      </c>
      <c r="M58" s="14">
        <v>0.19454913564865287</v>
      </c>
      <c r="N58" s="26">
        <f t="shared" si="0"/>
        <v>1.2460090389276396E-2</v>
      </c>
      <c r="O58" s="26"/>
      <c r="P58" s="26">
        <f>VLOOKUP(C58, '169 MSAs'!$C$9:$K$177, 9, FALSE)</f>
        <v>0.14226678626345463</v>
      </c>
      <c r="Q58" s="26">
        <v>0.13924010217113666</v>
      </c>
      <c r="R58" s="26">
        <f>VLOOKUP(C58, '169 MSAs'!$C$9:$K$177, 9, FALSE)</f>
        <v>0.14226678626345463</v>
      </c>
      <c r="S58" s="26">
        <v>0.13579426836211805</v>
      </c>
      <c r="T58" s="26">
        <v>0.13295561850802645</v>
      </c>
      <c r="U58" s="26">
        <v>0.12876128385155466</v>
      </c>
      <c r="V58" s="14">
        <v>0.12357301473117943</v>
      </c>
      <c r="W58" s="14">
        <v>0.11459274256346363</v>
      </c>
      <c r="X58" s="26">
        <f t="shared" si="1"/>
        <v>2.7674043699990991E-2</v>
      </c>
    </row>
    <row r="59" spans="1:24" x14ac:dyDescent="0.4">
      <c r="B59" s="11" t="s">
        <v>62</v>
      </c>
      <c r="C59" s="10">
        <v>29460</v>
      </c>
      <c r="D59" s="14">
        <v>0.33956180000000002</v>
      </c>
      <c r="F59" s="14">
        <f>VLOOKUP(C59, '169 MSAs'!$C$9:$K$177, 8, FALSE)</f>
        <v>0.18052467763450422</v>
      </c>
      <c r="G59" s="14">
        <v>0.1795040334628025</v>
      </c>
      <c r="H59" s="14">
        <v>0.18401761742435668</v>
      </c>
      <c r="I59" s="32">
        <v>0.1866333465394813</v>
      </c>
      <c r="J59" s="26">
        <v>0.18405227956065534</v>
      </c>
      <c r="K59" s="26">
        <v>0.18776077885952713</v>
      </c>
      <c r="L59" s="14">
        <v>0.18800075112669004</v>
      </c>
      <c r="M59" s="14">
        <v>0.18644228340490024</v>
      </c>
      <c r="N59" s="26">
        <f t="shared" si="0"/>
        <v>-5.9176057703960172E-3</v>
      </c>
      <c r="O59" s="26"/>
      <c r="P59" s="26">
        <f>VLOOKUP(C59, '169 MSAs'!$C$9:$K$177, 9, FALSE)</f>
        <v>0.12844227063880242</v>
      </c>
      <c r="Q59" s="26">
        <v>0.12703913952793547</v>
      </c>
      <c r="R59" s="26">
        <f>VLOOKUP(C59, '169 MSAs'!$C$9:$K$177, 9, FALSE)</f>
        <v>0.12844227063880242</v>
      </c>
      <c r="S59" s="26">
        <v>0.12827233108828817</v>
      </c>
      <c r="T59" s="26">
        <v>0.12664907651715041</v>
      </c>
      <c r="U59" s="26">
        <v>0.1261937876680575</v>
      </c>
      <c r="V59" s="14">
        <v>0.12424887330996495</v>
      </c>
      <c r="W59" s="14">
        <v>0.11650669360949735</v>
      </c>
      <c r="X59" s="26">
        <f t="shared" si="1"/>
        <v>1.1935577029305075E-2</v>
      </c>
    </row>
    <row r="60" spans="1:24" x14ac:dyDescent="0.4">
      <c r="B60" s="11" t="s">
        <v>64</v>
      </c>
      <c r="C60" s="10">
        <v>12940</v>
      </c>
      <c r="D60" s="14">
        <v>0.1976041</v>
      </c>
      <c r="F60" s="14">
        <f>VLOOKUP(C60, '169 MSAs'!$C$9:$K$177, 8, FALSE)</f>
        <v>0.22050845654717582</v>
      </c>
      <c r="G60" s="14">
        <v>0.21145515233293091</v>
      </c>
      <c r="H60" s="14">
        <v>0.21116953247122353</v>
      </c>
      <c r="I60" s="32">
        <v>0.2126549018215389</v>
      </c>
      <c r="J60" s="26">
        <v>0.20846189310919602</v>
      </c>
      <c r="K60" s="26">
        <v>0.20592818188256959</v>
      </c>
      <c r="L60" s="14">
        <v>0.20410764872521248</v>
      </c>
      <c r="M60" s="14">
        <v>0.19610412608464672</v>
      </c>
      <c r="N60" s="26">
        <f t="shared" si="0"/>
        <v>2.44043304625291E-2</v>
      </c>
      <c r="O60" s="26"/>
      <c r="P60" s="26">
        <f>VLOOKUP(C60, '169 MSAs'!$C$9:$K$177, 9, FALSE)</f>
        <v>0.14289260007800589</v>
      </c>
      <c r="Q60" s="26">
        <v>0.14182231375612528</v>
      </c>
      <c r="R60" s="26">
        <f>VLOOKUP(C60, '169 MSAs'!$C$9:$K$177, 9, FALSE)</f>
        <v>0.14289260007800589</v>
      </c>
      <c r="S60" s="26">
        <v>0.13940276248979158</v>
      </c>
      <c r="T60" s="26">
        <v>0.13451785650955775</v>
      </c>
      <c r="U60" s="26">
        <v>0.12851476733479708</v>
      </c>
      <c r="V60" s="14">
        <v>0.12468130311614731</v>
      </c>
      <c r="W60" s="14">
        <v>0.11882415441827519</v>
      </c>
      <c r="X60" s="26">
        <f t="shared" si="1"/>
        <v>2.4068445659730694E-2</v>
      </c>
    </row>
    <row r="61" spans="1:24" x14ac:dyDescent="0.4">
      <c r="B61" s="11" t="s">
        <v>66</v>
      </c>
      <c r="C61" s="10">
        <v>17900</v>
      </c>
      <c r="D61" s="14">
        <v>0.18828490000000001</v>
      </c>
      <c r="F61" s="14">
        <f>VLOOKUP(C61, '169 MSAs'!$C$9:$K$177, 8, FALSE)</f>
        <v>0.19196325303195533</v>
      </c>
      <c r="G61" s="14">
        <v>0.18857708814790361</v>
      </c>
      <c r="H61" s="14">
        <v>0.19031702958501556</v>
      </c>
      <c r="I61" s="32">
        <v>0.19074991740997688</v>
      </c>
      <c r="J61" s="26">
        <v>0.18819346129786324</v>
      </c>
      <c r="K61" s="26">
        <v>0.18780207134637514</v>
      </c>
      <c r="L61" s="14">
        <v>0.18680740521521819</v>
      </c>
      <c r="M61" s="14">
        <v>0.1800695857677411</v>
      </c>
      <c r="N61" s="26">
        <f t="shared" si="0"/>
        <v>1.189366726421423E-2</v>
      </c>
      <c r="O61" s="26"/>
      <c r="P61" s="26">
        <f>VLOOKUP(C61, '169 MSAs'!$C$9:$K$177, 9, FALSE)</f>
        <v>0.12901093817124351</v>
      </c>
      <c r="Q61" s="26">
        <v>0.12746781115879829</v>
      </c>
      <c r="R61" s="26">
        <f>VLOOKUP(C61, '169 MSAs'!$C$9:$K$177, 9, FALSE)</f>
        <v>0.12901093817124351</v>
      </c>
      <c r="S61" s="26">
        <v>0.12606541129831517</v>
      </c>
      <c r="T61" s="26">
        <v>0.12218088433806341</v>
      </c>
      <c r="U61" s="26">
        <v>0.11888870623047838</v>
      </c>
      <c r="V61" s="14">
        <v>0.1144322777942192</v>
      </c>
      <c r="W61" s="14">
        <v>0.10503512111862404</v>
      </c>
      <c r="X61" s="26">
        <f t="shared" si="1"/>
        <v>2.3975817052619475E-2</v>
      </c>
    </row>
    <row r="62" spans="1:24" x14ac:dyDescent="0.4">
      <c r="A62" s="10" t="s">
        <v>189</v>
      </c>
      <c r="B62" s="11" t="s">
        <v>67</v>
      </c>
      <c r="C62" s="10">
        <v>48864</v>
      </c>
      <c r="D62" s="14">
        <v>0.23541239999999999</v>
      </c>
      <c r="F62" s="14">
        <f>VLOOKUP(C62, '169 MSAs'!$C$9:$K$177, 8, FALSE)</f>
        <v>0.1952448593073593</v>
      </c>
      <c r="G62" s="14">
        <v>0.18943429303485942</v>
      </c>
      <c r="H62" s="14">
        <v>0.19194168860093136</v>
      </c>
      <c r="I62" s="32">
        <v>0.19171367177007789</v>
      </c>
      <c r="J62" s="26">
        <v>0.19011660930869725</v>
      </c>
      <c r="K62" s="26">
        <v>0.18936644804740821</v>
      </c>
      <c r="L62" s="14">
        <v>0.18725470631277855</v>
      </c>
      <c r="M62" s="14">
        <v>0.1835846675081379</v>
      </c>
      <c r="N62" s="26">
        <f t="shared" si="0"/>
        <v>1.1660191799221398E-2</v>
      </c>
      <c r="O62" s="26"/>
      <c r="P62" s="26">
        <f>VLOOKUP(C62, '169 MSAs'!$C$9:$K$177, 9, FALSE)</f>
        <v>0.1340638528138528</v>
      </c>
      <c r="Q62" s="26">
        <v>0.13148135661789495</v>
      </c>
      <c r="R62" s="26">
        <f>VLOOKUP(C62, '169 MSAs'!$C$9:$K$177, 9, FALSE)</f>
        <v>0.1340638528138528</v>
      </c>
      <c r="S62" s="26">
        <v>0.13033843674456083</v>
      </c>
      <c r="T62" s="26">
        <v>0.12740151692338533</v>
      </c>
      <c r="U62" s="26">
        <v>0.12641076006258947</v>
      </c>
      <c r="V62" s="14">
        <v>0.12266347369121267</v>
      </c>
      <c r="W62" s="14">
        <v>0.11622267986447885</v>
      </c>
      <c r="X62" s="26">
        <f t="shared" si="1"/>
        <v>1.7841172949373957E-2</v>
      </c>
    </row>
    <row r="63" spans="1:24" x14ac:dyDescent="0.4">
      <c r="B63" s="11" t="s">
        <v>65</v>
      </c>
      <c r="C63" s="10">
        <v>35300</v>
      </c>
      <c r="D63" s="14">
        <v>0.20654729999999999</v>
      </c>
      <c r="F63" s="14">
        <f>VLOOKUP(C63, '169 MSAs'!$C$9:$K$177, 8, FALSE)</f>
        <v>0.1956862186788155</v>
      </c>
      <c r="G63" s="14">
        <v>0.1935587074757385</v>
      </c>
      <c r="H63" s="14">
        <v>0.19882106459287668</v>
      </c>
      <c r="I63" s="32">
        <v>0.20184850738340593</v>
      </c>
      <c r="J63" s="26">
        <v>0.19894030377958319</v>
      </c>
      <c r="K63" s="26">
        <v>0.20086735773217684</v>
      </c>
      <c r="L63" s="14">
        <v>0.20178344847032284</v>
      </c>
      <c r="M63" s="14">
        <v>0.19874116530117092</v>
      </c>
      <c r="N63" s="26">
        <f t="shared" si="0"/>
        <v>-3.05494662235542E-3</v>
      </c>
      <c r="O63" s="26"/>
      <c r="P63" s="26">
        <f>VLOOKUP(C63, '169 MSAs'!$C$9:$K$177, 9, FALSE)</f>
        <v>0.13770643507972666</v>
      </c>
      <c r="Q63" s="26">
        <v>0.13639756851871601</v>
      </c>
      <c r="R63" s="26">
        <f>VLOOKUP(C63, '169 MSAs'!$C$9:$K$177, 9, FALSE)</f>
        <v>0.13770643507972666</v>
      </c>
      <c r="S63" s="26">
        <v>0.1380714614540175</v>
      </c>
      <c r="T63" s="26">
        <v>0.13864358883786648</v>
      </c>
      <c r="U63" s="26">
        <v>0.13810732670474579</v>
      </c>
      <c r="V63" s="14">
        <v>0.13686028478781898</v>
      </c>
      <c r="W63" s="14">
        <v>0.12961074580681459</v>
      </c>
      <c r="X63" s="26">
        <f t="shared" si="1"/>
        <v>8.0956892729120711E-3</v>
      </c>
    </row>
    <row r="64" spans="1:24" x14ac:dyDescent="0.4">
      <c r="B64" s="11" t="s">
        <v>71</v>
      </c>
      <c r="C64" s="10">
        <v>10740</v>
      </c>
      <c r="D64" s="14">
        <v>0.21056030000000001</v>
      </c>
      <c r="F64" s="14">
        <f>VLOOKUP(C64, '169 MSAs'!$C$9:$K$177, 8, FALSE)</f>
        <v>0.15177573079175763</v>
      </c>
      <c r="G64" s="14">
        <v>0.14706894270213047</v>
      </c>
      <c r="H64" s="14">
        <v>0.14939249867934495</v>
      </c>
      <c r="I64" s="32">
        <v>0.14926862575172667</v>
      </c>
      <c r="J64" s="26">
        <v>0.14306922956711987</v>
      </c>
      <c r="K64" s="26">
        <v>0.14128092629611361</v>
      </c>
      <c r="L64" s="14">
        <v>0.13948492299728227</v>
      </c>
      <c r="M64" s="14">
        <v>0.13368499987071084</v>
      </c>
      <c r="N64" s="26">
        <f t="shared" si="0"/>
        <v>1.8090730921046794E-2</v>
      </c>
      <c r="O64" s="26"/>
      <c r="P64" s="26">
        <f>VLOOKUP(C64, '169 MSAs'!$C$9:$K$177, 9, FALSE)</f>
        <v>9.9861562217134339E-2</v>
      </c>
      <c r="Q64" s="26">
        <v>7.7570464470027786E-2</v>
      </c>
      <c r="R64" s="26">
        <f>VLOOKUP(C64, '169 MSAs'!$C$9:$K$177, 9, FALSE)</f>
        <v>9.9861562217134339E-2</v>
      </c>
      <c r="S64" s="26">
        <v>9.6404842564142959E-2</v>
      </c>
      <c r="T64" s="26">
        <v>9.0326613533364589E-2</v>
      </c>
      <c r="U64" s="26">
        <v>8.6502764869285292E-2</v>
      </c>
      <c r="V64" s="14">
        <v>8.272291963245762E-2</v>
      </c>
      <c r="W64" s="14">
        <v>7.5789310371577073E-2</v>
      </c>
      <c r="X64" s="26">
        <f t="shared" si="1"/>
        <v>2.4072251845557266E-2</v>
      </c>
    </row>
    <row r="65" spans="1:24" x14ac:dyDescent="0.4">
      <c r="B65" s="11" t="s">
        <v>70</v>
      </c>
      <c r="C65" s="10">
        <v>46140</v>
      </c>
      <c r="D65" s="14">
        <v>0.20424700000000001</v>
      </c>
      <c r="F65" s="14">
        <f>VLOOKUP(C65, '169 MSAs'!$C$9:$K$177, 8, FALSE)</f>
        <v>0.16750408974059361</v>
      </c>
      <c r="G65" s="14">
        <v>0.15671336835960303</v>
      </c>
      <c r="H65" s="14">
        <v>0.16420696494195883</v>
      </c>
      <c r="I65" s="32">
        <v>0.16329437758009185</v>
      </c>
      <c r="J65" s="26">
        <v>0.15899218071242399</v>
      </c>
      <c r="K65" s="26">
        <v>0.15937518012565566</v>
      </c>
      <c r="L65" s="14">
        <v>0.15576270211174406</v>
      </c>
      <c r="M65" s="14">
        <v>0.14975414785634183</v>
      </c>
      <c r="N65" s="26">
        <f t="shared" si="0"/>
        <v>1.7749941884251774E-2</v>
      </c>
      <c r="O65" s="26"/>
      <c r="P65" s="26">
        <f>VLOOKUP(C65, '169 MSAs'!$C$9:$K$177, 9, FALSE)</f>
        <v>0.11489249824725403</v>
      </c>
      <c r="Q65" s="26">
        <v>0.10852305896088733</v>
      </c>
      <c r="R65" s="26">
        <f>VLOOKUP(C65, '169 MSAs'!$C$9:$K$177, 9, FALSE)</f>
        <v>0.11489249824725403</v>
      </c>
      <c r="S65" s="26">
        <v>0.10765160765160765</v>
      </c>
      <c r="T65" s="26">
        <v>0.10324355632783087</v>
      </c>
      <c r="U65" s="26">
        <v>9.9775203181739588E-2</v>
      </c>
      <c r="V65" s="14">
        <v>9.5229875136659189E-2</v>
      </c>
      <c r="W65" s="14">
        <v>8.8247979986772862E-2</v>
      </c>
      <c r="X65" s="26">
        <f t="shared" si="1"/>
        <v>2.664451826048117E-2</v>
      </c>
    </row>
    <row r="66" spans="1:24" x14ac:dyDescent="0.4">
      <c r="A66" s="10" t="s">
        <v>185</v>
      </c>
      <c r="B66" s="11" t="s">
        <v>63</v>
      </c>
      <c r="C66" s="10">
        <v>23224</v>
      </c>
      <c r="D66" s="14">
        <v>0.12668660000000001</v>
      </c>
      <c r="F66" s="14">
        <f>VLOOKUP(C66, '169 MSAs'!$C$9:$K$177, 8, FALSE)</f>
        <v>0.18619772425003694</v>
      </c>
      <c r="G66" s="14">
        <v>0.18624547548535703</v>
      </c>
      <c r="H66" s="14">
        <v>0.18831475362213587</v>
      </c>
      <c r="I66" s="32">
        <v>0.19344756978122643</v>
      </c>
      <c r="J66" s="26">
        <v>0.19346349443436822</v>
      </c>
      <c r="K66" s="26">
        <v>0.19947885488925665</v>
      </c>
      <c r="L66" s="14">
        <v>0.20294210140116706</v>
      </c>
      <c r="M66" s="14">
        <v>0.20128316282295822</v>
      </c>
      <c r="N66" s="26">
        <f t="shared" si="0"/>
        <v>-1.5085438572921273E-2</v>
      </c>
      <c r="O66" s="26"/>
      <c r="P66" s="26">
        <f>VLOOKUP(C66, '169 MSAs'!$C$9:$K$177, 9, FALSE)</f>
        <v>0.14046106103147629</v>
      </c>
      <c r="Q66" s="26">
        <v>0.14094548645387736</v>
      </c>
      <c r="R66" s="26">
        <f>VLOOKUP(C66, '169 MSAs'!$C$9:$K$177, 9, FALSE)</f>
        <v>0.14046106103147629</v>
      </c>
      <c r="S66" s="26">
        <v>0.14613643711606855</v>
      </c>
      <c r="T66" s="26">
        <v>0.14591557310003911</v>
      </c>
      <c r="U66" s="26">
        <v>0.1470826437550618</v>
      </c>
      <c r="V66" s="14">
        <v>0.14546280443062301</v>
      </c>
      <c r="W66" s="14">
        <v>0.13698630136986301</v>
      </c>
      <c r="X66" s="26">
        <f t="shared" si="1"/>
        <v>3.4747596616132859E-3</v>
      </c>
    </row>
    <row r="67" spans="1:24" x14ac:dyDescent="0.4">
      <c r="A67" s="10" t="s">
        <v>193</v>
      </c>
      <c r="B67" s="11" t="s">
        <v>68</v>
      </c>
      <c r="C67" s="10">
        <v>42644</v>
      </c>
      <c r="D67" s="14">
        <v>7.4686900000000001E-2</v>
      </c>
      <c r="F67" s="14">
        <f>VLOOKUP(C67, '169 MSAs'!$C$9:$K$177, 8, FALSE)</f>
        <v>0.15713848039215686</v>
      </c>
      <c r="G67" s="14">
        <v>0.15275975495669494</v>
      </c>
      <c r="H67" s="14">
        <v>0.15329576960915839</v>
      </c>
      <c r="I67" s="32">
        <v>0.15585403681268839</v>
      </c>
      <c r="J67" s="26">
        <v>0.15259169619961391</v>
      </c>
      <c r="K67" s="26">
        <v>0.15430098356927624</v>
      </c>
      <c r="L67" s="14">
        <v>0.15458611087671925</v>
      </c>
      <c r="M67" s="14">
        <v>0.15100094271613154</v>
      </c>
      <c r="N67" s="26">
        <f t="shared" si="0"/>
        <v>6.1375376760253175E-3</v>
      </c>
      <c r="O67" s="26"/>
      <c r="P67" s="26">
        <f>VLOOKUP(C67, '169 MSAs'!$C$9:$K$177, 9, FALSE)</f>
        <v>0.1170343137254902</v>
      </c>
      <c r="Q67" s="26">
        <v>0.11455472734405649</v>
      </c>
      <c r="R67" s="26">
        <f>VLOOKUP(C67, '169 MSAs'!$C$9:$K$177, 9, FALSE)</f>
        <v>0.1170343137254902</v>
      </c>
      <c r="S67" s="26">
        <v>0.11333508910543412</v>
      </c>
      <c r="T67" s="26">
        <v>0.11020831532543868</v>
      </c>
      <c r="U67" s="26">
        <v>0.10935812155324351</v>
      </c>
      <c r="V67" s="14">
        <v>0.10654515793322646</v>
      </c>
      <c r="W67" s="14">
        <v>9.8097931569899627E-2</v>
      </c>
      <c r="X67" s="26">
        <f t="shared" si="1"/>
        <v>1.893638215559057E-2</v>
      </c>
    </row>
    <row r="68" spans="1:24" x14ac:dyDescent="0.4">
      <c r="B68" s="11" t="s">
        <v>74</v>
      </c>
      <c r="C68" s="10">
        <v>38900</v>
      </c>
      <c r="D68" s="14">
        <v>0.10555390000000001</v>
      </c>
      <c r="F68" s="14">
        <f>VLOOKUP(C68, '169 MSAs'!$C$9:$K$177, 8, FALSE)</f>
        <v>0.14680039553609267</v>
      </c>
      <c r="G68" s="14">
        <v>0.14170391061452514</v>
      </c>
      <c r="H68" s="14">
        <v>0.14247824285122254</v>
      </c>
      <c r="I68" s="32">
        <v>0.14461304182302714</v>
      </c>
      <c r="J68" s="26">
        <v>0.14212665177490111</v>
      </c>
      <c r="K68" s="26">
        <v>0.14292551918525806</v>
      </c>
      <c r="L68" s="14">
        <v>0.13915531768321762</v>
      </c>
      <c r="M68" s="14">
        <v>0.13780065119210166</v>
      </c>
      <c r="N68" s="26">
        <f t="shared" si="0"/>
        <v>8.9997443439910063E-3</v>
      </c>
      <c r="O68" s="26"/>
      <c r="P68" s="26">
        <f>VLOOKUP(C68, '169 MSAs'!$C$9:$K$177, 9, FALSE)</f>
        <v>0.10775533267410652</v>
      </c>
      <c r="Q68" s="26">
        <v>0.1052513966480447</v>
      </c>
      <c r="R68" s="26">
        <f>VLOOKUP(C68, '169 MSAs'!$C$9:$K$177, 9, FALSE)</f>
        <v>0.10775533267410652</v>
      </c>
      <c r="S68" s="26">
        <v>0.10455756784684832</v>
      </c>
      <c r="T68" s="26">
        <v>0.10046559194768145</v>
      </c>
      <c r="U68" s="26">
        <v>9.8332757199457554E-2</v>
      </c>
      <c r="V68" s="14">
        <v>9.4881034391394198E-2</v>
      </c>
      <c r="W68" s="14">
        <v>8.7805902741308686E-2</v>
      </c>
      <c r="X68" s="26">
        <f t="shared" si="1"/>
        <v>1.994942993279783E-2</v>
      </c>
    </row>
    <row r="69" spans="1:24" x14ac:dyDescent="0.4">
      <c r="B69" s="11" t="s">
        <v>72</v>
      </c>
      <c r="C69" s="10">
        <v>41620</v>
      </c>
      <c r="D69" s="14">
        <v>0.15232419999999999</v>
      </c>
      <c r="F69" s="14">
        <f>VLOOKUP(C69, '169 MSAs'!$C$9:$K$177, 8, FALSE)</f>
        <v>0.1512326121722338</v>
      </c>
      <c r="G69" s="14">
        <v>0.14720118782479585</v>
      </c>
      <c r="H69" s="14">
        <v>0.14798588650396943</v>
      </c>
      <c r="I69" s="32">
        <v>0.15111394385375324</v>
      </c>
      <c r="J69" s="26">
        <v>0.14887696283045121</v>
      </c>
      <c r="K69" s="26">
        <v>0.14758674594534238</v>
      </c>
      <c r="L69" s="14">
        <v>0.14529867409102187</v>
      </c>
      <c r="M69" s="14">
        <v>0.13890174511992595</v>
      </c>
      <c r="N69" s="26">
        <f t="shared" si="0"/>
        <v>1.2330867052307848E-2</v>
      </c>
      <c r="O69" s="26"/>
      <c r="P69" s="26">
        <f>VLOOKUP(C69, '169 MSAs'!$C$9:$K$177, 9, FALSE)</f>
        <v>9.954437102078996E-2</v>
      </c>
      <c r="Q69" s="26">
        <v>9.7876763177431325E-2</v>
      </c>
      <c r="R69" s="26">
        <f>VLOOKUP(C69, '169 MSAs'!$C$9:$K$177, 9, FALSE)</f>
        <v>9.954437102078996E-2</v>
      </c>
      <c r="S69" s="26">
        <v>9.4040617666657014E-2</v>
      </c>
      <c r="T69" s="26">
        <v>9.083681176704432E-2</v>
      </c>
      <c r="U69" s="26">
        <v>8.748569354883734E-2</v>
      </c>
      <c r="V69" s="14">
        <v>8.4516360228243798E-2</v>
      </c>
      <c r="W69" s="14">
        <v>7.7073861316054565E-2</v>
      </c>
      <c r="X69" s="26">
        <f t="shared" si="1"/>
        <v>2.2470509704735395E-2</v>
      </c>
    </row>
    <row r="70" spans="1:24" x14ac:dyDescent="0.4">
      <c r="B70" s="11" t="s">
        <v>73</v>
      </c>
      <c r="C70" s="10">
        <v>12540</v>
      </c>
      <c r="D70" s="14">
        <v>0.26465470000000002</v>
      </c>
      <c r="F70" s="14">
        <f>VLOOKUP(C70, '169 MSAs'!$C$9:$K$177, 8, FALSE)</f>
        <v>0.1537204587405816</v>
      </c>
      <c r="G70" s="14">
        <v>0.15144296010373631</v>
      </c>
      <c r="H70" s="14">
        <v>0.15334838224228745</v>
      </c>
      <c r="I70" s="32">
        <v>0.15557083495261725</v>
      </c>
      <c r="J70" s="26">
        <v>0.15412538308191259</v>
      </c>
      <c r="K70" s="26">
        <v>0.15704558910597988</v>
      </c>
      <c r="L70" s="14">
        <v>0.15525114155251141</v>
      </c>
      <c r="M70" s="14">
        <v>0.15269865507723029</v>
      </c>
      <c r="N70" s="26">
        <f t="shared" si="0"/>
        <v>1.0218036633513061E-3</v>
      </c>
      <c r="O70" s="26"/>
      <c r="P70" s="26">
        <f>VLOOKUP(C70, '169 MSAs'!$C$9:$K$177, 9, FALSE)</f>
        <v>0.10397312917965322</v>
      </c>
      <c r="Q70" s="26">
        <v>0.10237930098609813</v>
      </c>
      <c r="R70" s="26">
        <f>VLOOKUP(C70, '169 MSAs'!$C$9:$K$177, 9, FALSE)</f>
        <v>0.10397312917965322</v>
      </c>
      <c r="S70" s="26">
        <v>0.10492959851723416</v>
      </c>
      <c r="T70" s="26">
        <v>0.10169894968609598</v>
      </c>
      <c r="U70" s="26">
        <v>0.10133214920071049</v>
      </c>
      <c r="V70" s="14">
        <v>9.8718515245249674E-2</v>
      </c>
      <c r="W70" s="14">
        <v>9.2206495565865979E-2</v>
      </c>
      <c r="X70" s="26">
        <f t="shared" si="1"/>
        <v>1.1766633613787242E-2</v>
      </c>
    </row>
    <row r="71" spans="1:24" x14ac:dyDescent="0.4">
      <c r="B71" s="11" t="s">
        <v>69</v>
      </c>
      <c r="C71" s="10">
        <v>10900</v>
      </c>
      <c r="D71" s="14">
        <v>0.2224237</v>
      </c>
      <c r="F71" s="14">
        <f>VLOOKUP(C71, '169 MSAs'!$C$9:$K$177, 8, FALSE)</f>
        <v>0.17187870574284261</v>
      </c>
      <c r="G71" s="14">
        <v>0.1682138878574081</v>
      </c>
      <c r="H71" s="14">
        <v>0.17431812044288414</v>
      </c>
      <c r="I71" s="32">
        <v>0.17612281232154253</v>
      </c>
      <c r="J71" s="26">
        <v>0.1724333901648113</v>
      </c>
      <c r="K71" s="26">
        <v>0.17736840355135836</v>
      </c>
      <c r="L71" s="14">
        <v>0.17981627035452524</v>
      </c>
      <c r="M71" s="14">
        <v>0.17769388701238492</v>
      </c>
      <c r="N71" s="26">
        <f t="shared" si="0"/>
        <v>-5.8151812695423077E-3</v>
      </c>
      <c r="O71" s="26"/>
      <c r="P71" s="26">
        <f>VLOOKUP(C71, '169 MSAs'!$C$9:$K$177, 9, FALSE)</f>
        <v>0.11688971709300355</v>
      </c>
      <c r="Q71" s="26">
        <v>0.1155521047834453</v>
      </c>
      <c r="R71" s="26">
        <f>VLOOKUP(C71, '169 MSAs'!$C$9:$K$177, 9, FALSE)</f>
        <v>0.11688971709300355</v>
      </c>
      <c r="S71" s="26">
        <v>0.11861332258389599</v>
      </c>
      <c r="T71" s="26">
        <v>0.11827633470397486</v>
      </c>
      <c r="U71" s="26">
        <v>0.12017424267615469</v>
      </c>
      <c r="V71" s="14">
        <v>0.11842934368056246</v>
      </c>
      <c r="W71" s="14">
        <v>0.11126564673157163</v>
      </c>
      <c r="X71" s="26">
        <f t="shared" si="1"/>
        <v>5.624070361431921E-3</v>
      </c>
    </row>
    <row r="72" spans="1:24" x14ac:dyDescent="0.4">
      <c r="B72" s="11" t="s">
        <v>75</v>
      </c>
      <c r="C72" s="10">
        <v>39580</v>
      </c>
      <c r="D72" s="14">
        <v>8.83322E-2</v>
      </c>
      <c r="F72" s="14">
        <f>VLOOKUP(C72, '169 MSAs'!$C$9:$K$177, 8, FALSE)</f>
        <v>0.16856638849311351</v>
      </c>
      <c r="G72" s="14">
        <v>0.1655524041058887</v>
      </c>
      <c r="H72" s="14">
        <v>0.16879098705229528</v>
      </c>
      <c r="I72" s="32">
        <v>0.1706998694648057</v>
      </c>
      <c r="J72" s="26">
        <v>0.16946955596915714</v>
      </c>
      <c r="K72" s="26">
        <v>0.17127108294550616</v>
      </c>
      <c r="L72" s="14">
        <v>0.17213303128796087</v>
      </c>
      <c r="M72" s="14">
        <v>0.1690483134052688</v>
      </c>
      <c r="N72" s="26">
        <f t="shared" ref="N72:N135" si="2">F72-M72</f>
        <v>-4.8192491215529043E-4</v>
      </c>
      <c r="O72" s="26"/>
      <c r="P72" s="26">
        <f>VLOOKUP(C72, '169 MSAs'!$C$9:$K$177, 9, FALSE)</f>
        <v>0.11530633014451455</v>
      </c>
      <c r="Q72" s="26">
        <v>0.11395867098865478</v>
      </c>
      <c r="R72" s="26">
        <f>VLOOKUP(C72, '169 MSAs'!$C$9:$K$177, 9, FALSE)</f>
        <v>0.11530633014451455</v>
      </c>
      <c r="S72" s="26">
        <v>0.11446932422934029</v>
      </c>
      <c r="T72" s="26">
        <v>0.11200478596118053</v>
      </c>
      <c r="U72" s="26">
        <v>0.11086906294352576</v>
      </c>
      <c r="V72" s="14">
        <v>0.10837519288223514</v>
      </c>
      <c r="W72" s="14">
        <v>0.10012637309225236</v>
      </c>
      <c r="X72" s="26">
        <f t="shared" ref="X72:X135" si="3">P72-W72</f>
        <v>1.5179957052262188E-2</v>
      </c>
    </row>
    <row r="73" spans="1:24" x14ac:dyDescent="0.4">
      <c r="B73" s="11" t="s">
        <v>76</v>
      </c>
      <c r="C73" s="10">
        <v>40380</v>
      </c>
      <c r="D73" s="14">
        <v>0.1432349</v>
      </c>
      <c r="F73" s="14">
        <f>VLOOKUP(C73, '169 MSAs'!$C$9:$K$177, 8, FALSE)</f>
        <v>0.15030262273032952</v>
      </c>
      <c r="G73" s="14">
        <v>0.14688165500456343</v>
      </c>
      <c r="H73" s="14">
        <v>0.15383683971545331</v>
      </c>
      <c r="I73" s="32">
        <v>0.15119634483587832</v>
      </c>
      <c r="J73" s="26">
        <v>0.14899970140340399</v>
      </c>
      <c r="K73" s="26">
        <v>0.15247342478769524</v>
      </c>
      <c r="L73" s="14">
        <v>0.15427021609032754</v>
      </c>
      <c r="M73" s="14">
        <v>0.14784237953041748</v>
      </c>
      <c r="N73" s="26">
        <f t="shared" si="2"/>
        <v>2.4602431999120322E-3</v>
      </c>
      <c r="O73" s="26"/>
      <c r="P73" s="26">
        <f>VLOOKUP(C73, '169 MSAs'!$C$9:$K$177, 9, FALSE)</f>
        <v>0.10075197163294003</v>
      </c>
      <c r="Q73" s="26">
        <v>0.10045634317006388</v>
      </c>
      <c r="R73" s="26">
        <f>VLOOKUP(C73, '169 MSAs'!$C$9:$K$177, 9, FALSE)</f>
        <v>0.10075197163294003</v>
      </c>
      <c r="S73" s="26">
        <v>9.9975952867620538E-2</v>
      </c>
      <c r="T73" s="26">
        <v>9.7372349955210505E-2</v>
      </c>
      <c r="U73" s="26">
        <v>9.7897737395332265E-2</v>
      </c>
      <c r="V73" s="14">
        <v>9.8257716458830816E-2</v>
      </c>
      <c r="W73" s="14">
        <v>9.2218513964517829E-2</v>
      </c>
      <c r="X73" s="26">
        <f t="shared" si="3"/>
        <v>8.5334576684222008E-3</v>
      </c>
    </row>
    <row r="74" spans="1:24" x14ac:dyDescent="0.4">
      <c r="B74" s="11" t="s">
        <v>77</v>
      </c>
      <c r="C74" s="10">
        <v>15380</v>
      </c>
      <c r="D74" s="14">
        <v>0.14002780000000001</v>
      </c>
      <c r="F74" s="14">
        <f>VLOOKUP(C74, '169 MSAs'!$C$9:$K$177, 8, FALSE)</f>
        <v>0.14233555321883398</v>
      </c>
      <c r="G74" s="14">
        <v>0.14060591963714603</v>
      </c>
      <c r="H74" s="14">
        <v>0.14807837226827431</v>
      </c>
      <c r="I74" s="32">
        <v>0.1445592425245345</v>
      </c>
      <c r="J74" s="26">
        <v>0.14025766275316365</v>
      </c>
      <c r="K74" s="26">
        <v>0.14146659855837448</v>
      </c>
      <c r="L74" s="14">
        <v>0.14080573266377025</v>
      </c>
      <c r="M74" s="14">
        <v>0.13625911385305664</v>
      </c>
      <c r="N74" s="26">
        <f t="shared" si="2"/>
        <v>6.0764393657773419E-3</v>
      </c>
      <c r="O74" s="26"/>
      <c r="P74" s="26">
        <f>VLOOKUP(C74, '169 MSAs'!$C$9:$K$177, 9, FALSE)</f>
        <v>9.4987732211706977E-2</v>
      </c>
      <c r="Q74" s="26">
        <v>9.306855846950049E-2</v>
      </c>
      <c r="R74" s="26">
        <f>VLOOKUP(C74, '169 MSAs'!$C$9:$K$177, 9, FALSE)</f>
        <v>9.4987732211706977E-2</v>
      </c>
      <c r="S74" s="26">
        <v>9.2295737761533367E-2</v>
      </c>
      <c r="T74" s="26">
        <v>8.9439255006141624E-2</v>
      </c>
      <c r="U74" s="26">
        <v>8.9562404222714109E-2</v>
      </c>
      <c r="V74" s="14">
        <v>8.7654460305817306E-2</v>
      </c>
      <c r="W74" s="14">
        <v>8.2781828379136294E-2</v>
      </c>
      <c r="X74" s="26">
        <f t="shared" si="3"/>
        <v>1.2205903832570683E-2</v>
      </c>
    </row>
    <row r="75" spans="1:24" x14ac:dyDescent="0.4">
      <c r="B75" s="11" t="s">
        <v>79</v>
      </c>
      <c r="C75" s="10">
        <v>30780</v>
      </c>
      <c r="D75" s="14">
        <v>0.1658057</v>
      </c>
      <c r="F75" s="14">
        <f>VLOOKUP(C75, '169 MSAs'!$C$9:$K$177, 8, FALSE)</f>
        <v>0.183392148213498</v>
      </c>
      <c r="G75" s="14">
        <v>0.17729112992270887</v>
      </c>
      <c r="H75" s="14">
        <v>0.17982278760248538</v>
      </c>
      <c r="I75" s="32">
        <v>0.17914006897057744</v>
      </c>
      <c r="J75" s="26">
        <v>0.17810277838868119</v>
      </c>
      <c r="K75" s="26">
        <v>0.17777453164372056</v>
      </c>
      <c r="L75" s="14">
        <v>0.17494348428498505</v>
      </c>
      <c r="M75" s="14">
        <v>0.16841224816350281</v>
      </c>
      <c r="N75" s="26">
        <f t="shared" si="2"/>
        <v>1.4979900049995193E-2</v>
      </c>
      <c r="O75" s="26"/>
      <c r="P75" s="26">
        <f>VLOOKUP(C75, '169 MSAs'!$C$9:$K$177, 9, FALSE)</f>
        <v>0.12784884575797678</v>
      </c>
      <c r="Q75" s="26">
        <v>0.12510121457489878</v>
      </c>
      <c r="R75" s="26">
        <f>VLOOKUP(C75, '169 MSAs'!$C$9:$K$177, 9, FALSE)</f>
        <v>0.12784884575797678</v>
      </c>
      <c r="S75" s="26">
        <v>0.1223860884877834</v>
      </c>
      <c r="T75" s="26">
        <v>0.11806319184810497</v>
      </c>
      <c r="U75" s="26">
        <v>0.11558266077493336</v>
      </c>
      <c r="V75" s="14">
        <v>0.11226573324582513</v>
      </c>
      <c r="W75" s="14">
        <v>0.10375300021819769</v>
      </c>
      <c r="X75" s="26">
        <f t="shared" si="3"/>
        <v>2.4095845539779087E-2</v>
      </c>
    </row>
    <row r="76" spans="1:24" x14ac:dyDescent="0.4">
      <c r="B76" s="11" t="s">
        <v>78</v>
      </c>
      <c r="C76" s="10">
        <v>15980</v>
      </c>
      <c r="D76" s="14">
        <v>0.21604680000000001</v>
      </c>
      <c r="F76" s="14">
        <f>VLOOKUP(C76, '169 MSAs'!$C$9:$K$177, 8, FALSE)</f>
        <v>0.16210267124309805</v>
      </c>
      <c r="G76" s="14">
        <v>0.15923852183650616</v>
      </c>
      <c r="H76" s="14">
        <v>0.16649803260258572</v>
      </c>
      <c r="I76" s="32">
        <v>0.17190492283429087</v>
      </c>
      <c r="J76" s="26">
        <v>0.17758034026465028</v>
      </c>
      <c r="K76" s="26">
        <v>0.18553805276143481</v>
      </c>
      <c r="L76" s="14">
        <v>0.18446676085379357</v>
      </c>
      <c r="M76" s="14">
        <v>0.1830996735164202</v>
      </c>
      <c r="N76" s="26">
        <f t="shared" si="2"/>
        <v>-2.0997002273322157E-2</v>
      </c>
      <c r="O76" s="26"/>
      <c r="P76" s="26">
        <f>VLOOKUP(C76, '169 MSAs'!$C$9:$K$177, 9, FALSE)</f>
        <v>0.11692284733621848</v>
      </c>
      <c r="Q76" s="26">
        <v>0.11787980589772303</v>
      </c>
      <c r="R76" s="26">
        <f>VLOOKUP(C76, '169 MSAs'!$C$9:$K$177, 9, FALSE)</f>
        <v>0.11692284733621848</v>
      </c>
      <c r="S76" s="26">
        <v>0.12001051406255868</v>
      </c>
      <c r="T76" s="26">
        <v>0.12279773156899811</v>
      </c>
      <c r="U76" s="26">
        <v>0.1250711710001898</v>
      </c>
      <c r="V76" s="14">
        <v>0.12100500210011837</v>
      </c>
      <c r="W76" s="14">
        <v>0.11327059727290187</v>
      </c>
      <c r="X76" s="26">
        <f t="shared" si="3"/>
        <v>3.6522500633166116E-3</v>
      </c>
    </row>
    <row r="77" spans="1:24" x14ac:dyDescent="0.4">
      <c r="A77" s="10" t="s">
        <v>184</v>
      </c>
      <c r="B77" s="11" t="s">
        <v>80</v>
      </c>
      <c r="C77" s="10">
        <v>20994</v>
      </c>
      <c r="D77" s="14">
        <v>0.19855809999999999</v>
      </c>
      <c r="F77" s="14">
        <f>VLOOKUP(C77, '169 MSAs'!$C$9:$K$177, 8, FALSE)</f>
        <v>0.1853914447134786</v>
      </c>
      <c r="G77" s="14">
        <v>0.18268805532103083</v>
      </c>
      <c r="H77" s="14">
        <v>0.18037071287845283</v>
      </c>
      <c r="I77" s="32">
        <v>0.18449240607513989</v>
      </c>
      <c r="J77" s="26">
        <v>0.184184343534843</v>
      </c>
      <c r="K77" s="26">
        <v>0.18796784031050734</v>
      </c>
      <c r="L77" s="14">
        <v>0.1853298611111111</v>
      </c>
      <c r="M77" s="14">
        <v>0.18199339207048459</v>
      </c>
      <c r="N77" s="26">
        <f t="shared" si="2"/>
        <v>3.3980526429940039E-3</v>
      </c>
      <c r="O77" s="26"/>
      <c r="P77" s="26">
        <f>VLOOKUP(C77, '169 MSAs'!$C$9:$K$177, 9, FALSE)</f>
        <v>0.12526230831315577</v>
      </c>
      <c r="Q77" s="26">
        <v>0.12141679733043863</v>
      </c>
      <c r="R77" s="26">
        <f>VLOOKUP(C77, '169 MSAs'!$C$9:$K$177, 9, FALSE)</f>
        <v>0.12526230831315577</v>
      </c>
      <c r="S77" s="26">
        <v>0.12605915267785772</v>
      </c>
      <c r="T77" s="26">
        <v>0.12504477255541849</v>
      </c>
      <c r="U77" s="26">
        <v>0.12475741613529248</v>
      </c>
      <c r="V77" s="14">
        <v>0.12093592171717171</v>
      </c>
      <c r="W77" s="14">
        <v>0.11426211453744493</v>
      </c>
      <c r="X77" s="26">
        <f t="shared" si="3"/>
        <v>1.1000193775710834E-2</v>
      </c>
    </row>
    <row r="78" spans="1:24" x14ac:dyDescent="0.4">
      <c r="B78" s="11" t="s">
        <v>86</v>
      </c>
      <c r="C78" s="10">
        <v>46060</v>
      </c>
      <c r="D78" s="14">
        <v>0.16487740000000001</v>
      </c>
      <c r="F78" s="14">
        <f>VLOOKUP(C78, '169 MSAs'!$C$9:$K$177, 8, FALSE)</f>
        <v>0.14646630356322593</v>
      </c>
      <c r="G78" s="14">
        <v>0.14032559206000852</v>
      </c>
      <c r="H78" s="14">
        <v>0.14406668846028114</v>
      </c>
      <c r="I78" s="32">
        <v>0.14583670693396381</v>
      </c>
      <c r="J78" s="26">
        <v>0.14117118850618945</v>
      </c>
      <c r="K78" s="26">
        <v>0.14131438947469019</v>
      </c>
      <c r="L78" s="14">
        <v>0.1383799574508621</v>
      </c>
      <c r="M78" s="14">
        <v>0.13224780321879626</v>
      </c>
      <c r="N78" s="26">
        <f t="shared" si="2"/>
        <v>1.4218500344429674E-2</v>
      </c>
      <c r="O78" s="26"/>
      <c r="P78" s="26">
        <f>VLOOKUP(C78, '169 MSAs'!$C$9:$K$177, 9, FALSE)</f>
        <v>9.554432705558108E-2</v>
      </c>
      <c r="Q78" s="26">
        <v>9.3288348783124239E-2</v>
      </c>
      <c r="R78" s="26">
        <f>VLOOKUP(C78, '169 MSAs'!$C$9:$K$177, 9, FALSE)</f>
        <v>9.554432705558108E-2</v>
      </c>
      <c r="S78" s="26">
        <v>9.1945461022767752E-2</v>
      </c>
      <c r="T78" s="26">
        <v>8.9410557372843313E-2</v>
      </c>
      <c r="U78" s="26">
        <v>8.7732152527794593E-2</v>
      </c>
      <c r="V78" s="14">
        <v>8.3224843616041655E-2</v>
      </c>
      <c r="W78" s="14">
        <v>7.5966111303580997E-2</v>
      </c>
      <c r="X78" s="26">
        <f t="shared" si="3"/>
        <v>1.9578215752000083E-2</v>
      </c>
    </row>
    <row r="79" spans="1:24" x14ac:dyDescent="0.4">
      <c r="B79" s="11" t="s">
        <v>81</v>
      </c>
      <c r="C79" s="10">
        <v>41740</v>
      </c>
      <c r="D79" s="14">
        <v>7.0025599999999993E-2</v>
      </c>
      <c r="F79" s="14">
        <f>VLOOKUP(C79, '169 MSAs'!$C$9:$K$177, 8, FALSE)</f>
        <v>0.17453825289533731</v>
      </c>
      <c r="G79" s="14">
        <v>0.17184124698208311</v>
      </c>
      <c r="H79" s="14">
        <v>0.17281375166889185</v>
      </c>
      <c r="I79" s="32">
        <v>0.17632592835478317</v>
      </c>
      <c r="J79" s="26">
        <v>0.17569581504007734</v>
      </c>
      <c r="K79" s="26">
        <v>0.17929832897758771</v>
      </c>
      <c r="L79" s="14">
        <v>0.18197079722027015</v>
      </c>
      <c r="M79" s="14">
        <v>0.17780856714005311</v>
      </c>
      <c r="N79" s="26">
        <f t="shared" si="2"/>
        <v>-3.2703142447157996E-3</v>
      </c>
      <c r="O79" s="26"/>
      <c r="P79" s="26">
        <f>VLOOKUP(C79, '169 MSAs'!$C$9:$K$177, 9, FALSE)</f>
        <v>0.13316399018383779</v>
      </c>
      <c r="Q79" s="26">
        <v>0.13185649540429498</v>
      </c>
      <c r="R79" s="26">
        <f>VLOOKUP(C79, '169 MSAs'!$C$9:$K$177, 9, FALSE)</f>
        <v>0.13316399018383779</v>
      </c>
      <c r="S79" s="26">
        <v>0.13341257480121321</v>
      </c>
      <c r="T79" s="26">
        <v>0.13138921335642648</v>
      </c>
      <c r="U79" s="26">
        <v>0.13138512710857686</v>
      </c>
      <c r="V79" s="14">
        <v>0.12774264074334349</v>
      </c>
      <c r="W79" s="14">
        <v>0.12011699957664627</v>
      </c>
      <c r="X79" s="26">
        <f t="shared" si="3"/>
        <v>1.3046990607191514E-2</v>
      </c>
    </row>
    <row r="80" spans="1:24" x14ac:dyDescent="0.4">
      <c r="B80" s="11" t="s">
        <v>85</v>
      </c>
      <c r="C80" s="10">
        <v>32580</v>
      </c>
      <c r="D80" s="14">
        <v>0.35171249999999998</v>
      </c>
      <c r="F80" s="14">
        <f>VLOOKUP(C80, '169 MSAs'!$C$9:$K$177, 8, FALSE)</f>
        <v>0.21020398083666716</v>
      </c>
      <c r="G80" s="14">
        <v>0.20713612227681008</v>
      </c>
      <c r="H80" s="14">
        <v>0.21376703471600517</v>
      </c>
      <c r="I80" s="32">
        <v>0.21802630920822288</v>
      </c>
      <c r="J80" s="26">
        <v>0.21851944792973652</v>
      </c>
      <c r="K80" s="26">
        <v>0.22374521265873815</v>
      </c>
      <c r="L80" s="14">
        <v>0.22414317582640439</v>
      </c>
      <c r="M80" s="14">
        <v>0.21963021443488004</v>
      </c>
      <c r="N80" s="26">
        <f t="shared" si="2"/>
        <v>-9.4262335982128742E-3</v>
      </c>
      <c r="O80" s="26"/>
      <c r="P80" s="26">
        <f>VLOOKUP(C80, '169 MSAs'!$C$9:$K$177, 9, FALSE)</f>
        <v>0.15014570059761939</v>
      </c>
      <c r="Q80" s="26">
        <v>0.14852860900203463</v>
      </c>
      <c r="R80" s="26">
        <f>VLOOKUP(C80, '169 MSAs'!$C$9:$K$177, 9, FALSE)</f>
        <v>0.15014570059761939</v>
      </c>
      <c r="S80" s="26">
        <v>0.15230330615715501</v>
      </c>
      <c r="T80" s="26">
        <v>0.15212045169385194</v>
      </c>
      <c r="U80" s="26">
        <v>0.14941544043539609</v>
      </c>
      <c r="V80" s="14">
        <v>0.14271952950719935</v>
      </c>
      <c r="W80" s="14">
        <v>0.12748943105995009</v>
      </c>
      <c r="X80" s="26">
        <f t="shared" si="3"/>
        <v>2.2656269537669305E-2</v>
      </c>
    </row>
    <row r="81" spans="1:24" x14ac:dyDescent="0.4">
      <c r="A81" s="10" t="s">
        <v>192</v>
      </c>
      <c r="B81" s="11" t="s">
        <v>84</v>
      </c>
      <c r="C81" s="10">
        <v>14454</v>
      </c>
      <c r="D81" s="14">
        <v>8.3171400000000006E-2</v>
      </c>
      <c r="F81" s="14">
        <f>VLOOKUP(C81, '169 MSAs'!$C$9:$K$177, 8, FALSE)</f>
        <v>0.19753612887941246</v>
      </c>
      <c r="G81" s="14">
        <v>0.19298740364730213</v>
      </c>
      <c r="H81" s="14">
        <v>0.19552315528763026</v>
      </c>
      <c r="I81" s="32">
        <v>0.19736659736659737</v>
      </c>
      <c r="J81" s="26">
        <v>0.19643430038040241</v>
      </c>
      <c r="K81" s="26">
        <v>0.19983601330114334</v>
      </c>
      <c r="L81" s="14">
        <v>0.20051681929458701</v>
      </c>
      <c r="M81" s="14">
        <v>0.19711906369570109</v>
      </c>
      <c r="N81" s="26">
        <f t="shared" si="2"/>
        <v>4.1706518371137369E-4</v>
      </c>
      <c r="O81" s="26"/>
      <c r="P81" s="26">
        <f>VLOOKUP(C81, '169 MSAs'!$C$9:$K$177, 9, FALSE)</f>
        <v>0.1376924899312959</v>
      </c>
      <c r="Q81" s="26">
        <v>0.13592780597856741</v>
      </c>
      <c r="R81" s="26">
        <f>VLOOKUP(C81, '169 MSAs'!$C$9:$K$177, 9, FALSE)</f>
        <v>0.1376924899312959</v>
      </c>
      <c r="S81" s="26">
        <v>0.13735273735273734</v>
      </c>
      <c r="T81" s="26">
        <v>0.13547825289884963</v>
      </c>
      <c r="U81" s="26">
        <v>0.13415023003689699</v>
      </c>
      <c r="V81" s="14">
        <v>0.13187959017136638</v>
      </c>
      <c r="W81" s="14">
        <v>0.12487058293945533</v>
      </c>
      <c r="X81" s="26">
        <f t="shared" si="3"/>
        <v>1.2821906991840576E-2</v>
      </c>
    </row>
    <row r="82" spans="1:24" x14ac:dyDescent="0.4">
      <c r="B82" s="11" t="s">
        <v>83</v>
      </c>
      <c r="C82" s="10">
        <v>10580</v>
      </c>
      <c r="D82" s="14">
        <v>0.1504125</v>
      </c>
      <c r="F82" s="14">
        <f>VLOOKUP(C82, '169 MSAs'!$C$9:$K$177, 8, FALSE)</f>
        <v>0.17252883031301483</v>
      </c>
      <c r="G82" s="14">
        <v>0.17135234968192078</v>
      </c>
      <c r="H82" s="14">
        <v>0.17308951071837669</v>
      </c>
      <c r="I82" s="32">
        <v>0.17324178279770852</v>
      </c>
      <c r="J82" s="26">
        <v>0.17229647630619685</v>
      </c>
      <c r="K82" s="26">
        <v>0.17687321335104883</v>
      </c>
      <c r="L82" s="14">
        <v>0.17784186493631338</v>
      </c>
      <c r="M82" s="14">
        <v>0.17376211945896342</v>
      </c>
      <c r="N82" s="26">
        <f t="shared" si="2"/>
        <v>-1.2332891459485851E-3</v>
      </c>
      <c r="O82" s="26"/>
      <c r="P82" s="26">
        <f>VLOOKUP(C82, '169 MSAs'!$C$9:$K$177, 9, FALSE)</f>
        <v>0.12009884678747941</v>
      </c>
      <c r="Q82" s="26">
        <v>0.11873589164785553</v>
      </c>
      <c r="R82" s="26">
        <f>VLOOKUP(C82, '169 MSAs'!$C$9:$K$177, 9, FALSE)</f>
        <v>0.12009884678747941</v>
      </c>
      <c r="S82" s="26">
        <v>0.11778328525575915</v>
      </c>
      <c r="T82" s="26">
        <v>0.1170514378290806</v>
      </c>
      <c r="U82" s="26">
        <v>0.11841204654346338</v>
      </c>
      <c r="V82" s="14">
        <v>0.11852118881679083</v>
      </c>
      <c r="W82" s="14">
        <v>0.11351394485895543</v>
      </c>
      <c r="X82" s="26">
        <f t="shared" si="3"/>
        <v>6.584901928523984E-3</v>
      </c>
    </row>
    <row r="83" spans="1:24" x14ac:dyDescent="0.4">
      <c r="A83" s="10" t="s">
        <v>192</v>
      </c>
      <c r="B83" s="11" t="s">
        <v>82</v>
      </c>
      <c r="C83" s="10">
        <v>15764</v>
      </c>
      <c r="D83" s="14">
        <v>7.5030100000000002E-2</v>
      </c>
      <c r="F83" s="14">
        <f>VLOOKUP(C83, '169 MSAs'!$C$9:$K$177, 8, FALSE)</f>
        <v>0.17897192069615142</v>
      </c>
      <c r="G83" s="14">
        <v>0.17801093673587337</v>
      </c>
      <c r="H83" s="14">
        <v>0.18038226705601274</v>
      </c>
      <c r="I83" s="32">
        <v>0.18319210273434089</v>
      </c>
      <c r="J83" s="26">
        <v>0.18296475466482379</v>
      </c>
      <c r="K83" s="26">
        <v>0.18856947296372348</v>
      </c>
      <c r="L83" s="14">
        <v>0.19035046629476643</v>
      </c>
      <c r="M83" s="14">
        <v>0.1884681946730826</v>
      </c>
      <c r="N83" s="26">
        <f t="shared" si="2"/>
        <v>-9.4962739769311744E-3</v>
      </c>
      <c r="O83" s="26"/>
      <c r="P83" s="26">
        <f>VLOOKUP(C83, '169 MSAs'!$C$9:$K$177, 9, FALSE)</f>
        <v>0.12891360904279178</v>
      </c>
      <c r="Q83" s="26">
        <v>0.12861779220201841</v>
      </c>
      <c r="R83" s="26">
        <f>VLOOKUP(C83, '169 MSAs'!$C$9:$K$177, 9, FALSE)</f>
        <v>0.12891360904279178</v>
      </c>
      <c r="S83" s="26">
        <v>0.12959727439503801</v>
      </c>
      <c r="T83" s="26">
        <v>0.12880096751900483</v>
      </c>
      <c r="U83" s="26">
        <v>0.1297056810403833</v>
      </c>
      <c r="V83" s="14">
        <v>0.12758165481412084</v>
      </c>
      <c r="W83" s="14">
        <v>0.11979232619982272</v>
      </c>
      <c r="X83" s="26">
        <f t="shared" si="3"/>
        <v>9.121282842969064E-3</v>
      </c>
    </row>
    <row r="84" spans="1:24" x14ac:dyDescent="0.4">
      <c r="B84" s="11" t="s">
        <v>87</v>
      </c>
      <c r="C84" s="10">
        <v>24860</v>
      </c>
      <c r="D84" s="14">
        <v>0.1749086</v>
      </c>
      <c r="F84" s="14">
        <f>VLOOKUP(C84, '169 MSAs'!$C$9:$K$177, 8, FALSE)</f>
        <v>0.16260893352612452</v>
      </c>
      <c r="G84" s="14">
        <v>0.15937731653076354</v>
      </c>
      <c r="H84" s="14">
        <v>0.1647182604629413</v>
      </c>
      <c r="I84" s="32">
        <v>0.16368027422873169</v>
      </c>
      <c r="J84" s="26">
        <v>0.16333747862583553</v>
      </c>
      <c r="K84" s="26">
        <v>0.16374995149586744</v>
      </c>
      <c r="L84" s="14">
        <v>0.16180463961517574</v>
      </c>
      <c r="M84" s="14">
        <v>0.15711301926200974</v>
      </c>
      <c r="N84" s="26">
        <f t="shared" si="2"/>
        <v>5.4959142641147762E-3</v>
      </c>
      <c r="O84" s="26"/>
      <c r="P84" s="26">
        <f>VLOOKUP(C84, '169 MSAs'!$C$9:$K$177, 9, FALSE)</f>
        <v>0.107897924889601</v>
      </c>
      <c r="Q84" s="26">
        <v>0.10713589013304202</v>
      </c>
      <c r="R84" s="26">
        <f>VLOOKUP(C84, '169 MSAs'!$C$9:$K$177, 9, FALSE)</f>
        <v>0.107897924889601</v>
      </c>
      <c r="S84" s="26">
        <v>0.10680897475849174</v>
      </c>
      <c r="T84" s="26">
        <v>0.1057438209233639</v>
      </c>
      <c r="U84" s="26">
        <v>0.10240192464397967</v>
      </c>
      <c r="V84" s="14">
        <v>9.9503452556443481E-2</v>
      </c>
      <c r="W84" s="14">
        <v>9.1823315541115488E-2</v>
      </c>
      <c r="X84" s="26">
        <f t="shared" si="3"/>
        <v>1.6074609348485508E-2</v>
      </c>
    </row>
    <row r="85" spans="1:24" x14ac:dyDescent="0.4">
      <c r="B85" s="11" t="s">
        <v>90</v>
      </c>
      <c r="C85" s="10">
        <v>36540</v>
      </c>
      <c r="D85" s="14">
        <v>0.1154048</v>
      </c>
      <c r="F85" s="14">
        <f>VLOOKUP(C85, '169 MSAs'!$C$9:$K$177, 8, FALSE)</f>
        <v>0.14715947980835045</v>
      </c>
      <c r="G85" s="14">
        <v>0.14371686488035534</v>
      </c>
      <c r="H85" s="14">
        <v>0.14866405415033843</v>
      </c>
      <c r="I85" s="32">
        <v>0.147139539793118</v>
      </c>
      <c r="J85" s="26">
        <v>0.14492097751166191</v>
      </c>
      <c r="K85" s="26">
        <v>0.1415633608815427</v>
      </c>
      <c r="L85" s="14">
        <v>0.14007503410641201</v>
      </c>
      <c r="M85" s="14">
        <v>0.1336934503713707</v>
      </c>
      <c r="N85" s="26">
        <f t="shared" si="2"/>
        <v>1.3466029436979748E-2</v>
      </c>
      <c r="O85" s="26"/>
      <c r="P85" s="26">
        <f>VLOOKUP(C85, '169 MSAs'!$C$9:$K$177, 9, FALSE)</f>
        <v>9.5284412262689577E-2</v>
      </c>
      <c r="Q85" s="26">
        <v>9.353059177532598E-2</v>
      </c>
      <c r="R85" s="26">
        <f>VLOOKUP(C85, '169 MSAs'!$C$9:$K$177, 9, FALSE)</f>
        <v>9.5284412262689577E-2</v>
      </c>
      <c r="S85" s="26">
        <v>9.1830272324255863E-2</v>
      </c>
      <c r="T85" s="26">
        <v>8.9500800668384048E-2</v>
      </c>
      <c r="U85" s="26">
        <v>8.5502754820936638E-2</v>
      </c>
      <c r="V85" s="14">
        <v>8.2401091405184174E-2</v>
      </c>
      <c r="W85" s="14">
        <v>7.4409182984469954E-2</v>
      </c>
      <c r="X85" s="26">
        <f t="shared" si="3"/>
        <v>2.0875229278219623E-2</v>
      </c>
    </row>
    <row r="86" spans="1:24" x14ac:dyDescent="0.4">
      <c r="B86" s="11" t="s">
        <v>89</v>
      </c>
      <c r="C86" s="10">
        <v>16700</v>
      </c>
      <c r="D86" s="14">
        <v>0.13703799999999999</v>
      </c>
      <c r="F86" s="14">
        <f>VLOOKUP(C86, '169 MSAs'!$C$9:$K$177, 8, FALSE)</f>
        <v>0.19338827495785726</v>
      </c>
      <c r="G86" s="14">
        <v>0.19123561874473857</v>
      </c>
      <c r="H86" s="14">
        <v>0.1915519253208868</v>
      </c>
      <c r="I86" s="32">
        <v>0.19275322027615605</v>
      </c>
      <c r="J86" s="26">
        <v>0.19210818821785847</v>
      </c>
      <c r="K86" s="26">
        <v>0.1938281286037179</v>
      </c>
      <c r="L86" s="14">
        <v>0.19185403612237376</v>
      </c>
      <c r="M86" s="14">
        <v>0.18611827560795874</v>
      </c>
      <c r="N86" s="26">
        <f t="shared" si="2"/>
        <v>7.269999349898526E-3</v>
      </c>
      <c r="O86" s="26"/>
      <c r="P86" s="26">
        <f>VLOOKUP(C86, '169 MSAs'!$C$9:$K$177, 9, FALSE)</f>
        <v>0.13495036523693577</v>
      </c>
      <c r="Q86" s="26">
        <v>0.13431858572631186</v>
      </c>
      <c r="R86" s="26">
        <f>VLOOKUP(C86, '169 MSAs'!$C$9:$K$177, 9, FALSE)</f>
        <v>0.13495036523693577</v>
      </c>
      <c r="S86" s="26">
        <v>0.1325178389398573</v>
      </c>
      <c r="T86" s="26">
        <v>0.12879770285290848</v>
      </c>
      <c r="U86" s="26">
        <v>0.12703537986069469</v>
      </c>
      <c r="V86" s="14">
        <v>0.12232768153335791</v>
      </c>
      <c r="W86" s="14">
        <v>0.11307111274871039</v>
      </c>
      <c r="X86" s="26">
        <f t="shared" si="3"/>
        <v>2.1879252488225379E-2</v>
      </c>
    </row>
    <row r="87" spans="1:24" x14ac:dyDescent="0.4">
      <c r="B87" s="11" t="s">
        <v>88</v>
      </c>
      <c r="C87" s="10">
        <v>33340</v>
      </c>
      <c r="D87" s="14">
        <v>8.1324499999999994E-2</v>
      </c>
      <c r="F87" s="14">
        <f>VLOOKUP(C87, '169 MSAs'!$C$9:$K$177, 8, FALSE)</f>
        <v>0.15881081946222791</v>
      </c>
      <c r="G87" s="14">
        <v>0.15804928375858102</v>
      </c>
      <c r="H87" s="14">
        <v>0.1595988312406223</v>
      </c>
      <c r="I87" s="32">
        <v>0.15931765718533589</v>
      </c>
      <c r="J87" s="26">
        <v>0.15782524271844661</v>
      </c>
      <c r="K87" s="26">
        <v>0.16115146623621199</v>
      </c>
      <c r="L87" s="14">
        <v>0.15882397803538742</v>
      </c>
      <c r="M87" s="14">
        <v>0.15448140010606864</v>
      </c>
      <c r="N87" s="26">
        <f t="shared" si="2"/>
        <v>4.3294193561592698E-3</v>
      </c>
      <c r="O87" s="26"/>
      <c r="P87" s="26">
        <f>VLOOKUP(C87, '169 MSAs'!$C$9:$K$177, 9, FALSE)</f>
        <v>0.11215588988476312</v>
      </c>
      <c r="Q87" s="26">
        <v>0.10995595412880441</v>
      </c>
      <c r="R87" s="26">
        <f>VLOOKUP(C87, '169 MSAs'!$C$9:$K$177, 9, FALSE)</f>
        <v>0.11215588988476312</v>
      </c>
      <c r="S87" s="26">
        <v>0.10982432802535311</v>
      </c>
      <c r="T87" s="26">
        <v>0.10714563106796117</v>
      </c>
      <c r="U87" s="26">
        <v>0.10684499788616011</v>
      </c>
      <c r="V87" s="14">
        <v>0.10299725442342891</v>
      </c>
      <c r="W87" s="14">
        <v>9.6105765588302139E-2</v>
      </c>
      <c r="X87" s="26">
        <f t="shared" si="3"/>
        <v>1.605012429646098E-2</v>
      </c>
    </row>
    <row r="88" spans="1:24" x14ac:dyDescent="0.4">
      <c r="B88" s="11" t="s">
        <v>91</v>
      </c>
      <c r="C88" s="10">
        <v>24660</v>
      </c>
      <c r="D88" s="14">
        <v>0.15272240000000001</v>
      </c>
      <c r="F88" s="14">
        <f>VLOOKUP(C88, '169 MSAs'!$C$9:$K$177, 8, FALSE)</f>
        <v>0.16513525118076428</v>
      </c>
      <c r="G88" s="14">
        <v>0.16302996527628927</v>
      </c>
      <c r="H88" s="14">
        <v>0.16727909759015552</v>
      </c>
      <c r="I88" s="32">
        <v>0.16751053057056545</v>
      </c>
      <c r="J88" s="26">
        <v>0.16761977379590801</v>
      </c>
      <c r="K88" s="26">
        <v>0.17151517703026986</v>
      </c>
      <c r="L88" s="14">
        <v>0.16934233139120594</v>
      </c>
      <c r="M88" s="14">
        <v>0.1649273668392052</v>
      </c>
      <c r="N88" s="26">
        <f t="shared" si="2"/>
        <v>2.0788434155907809E-4</v>
      </c>
      <c r="O88" s="26"/>
      <c r="P88" s="26">
        <f>VLOOKUP(C88, '169 MSAs'!$C$9:$K$177, 9, FALSE)</f>
        <v>0.10884499785315586</v>
      </c>
      <c r="Q88" s="26">
        <v>0.10772924079392979</v>
      </c>
      <c r="R88" s="26">
        <f>VLOOKUP(C88, '169 MSAs'!$C$9:$K$177, 9, FALSE)</f>
        <v>0.10884499785315586</v>
      </c>
      <c r="S88" s="26">
        <v>0.10973067268008339</v>
      </c>
      <c r="T88" s="26">
        <v>0.10564663023679417</v>
      </c>
      <c r="U88" s="26">
        <v>0.10470256388666695</v>
      </c>
      <c r="V88" s="14">
        <v>0.10202456302133546</v>
      </c>
      <c r="W88" s="14">
        <v>9.3546501920187014E-2</v>
      </c>
      <c r="X88" s="26">
        <f t="shared" si="3"/>
        <v>1.529849593296885E-2</v>
      </c>
    </row>
    <row r="89" spans="1:24" x14ac:dyDescent="0.4">
      <c r="B89" s="11" t="s">
        <v>95</v>
      </c>
      <c r="C89" s="10">
        <v>19430</v>
      </c>
      <c r="D89" s="14">
        <v>0.16222880000000001</v>
      </c>
      <c r="F89" s="14">
        <f>VLOOKUP(C89, '169 MSAs'!$C$9:$K$177, 8, FALSE)</f>
        <v>0.14432360647500089</v>
      </c>
      <c r="G89" s="14">
        <v>0.14029188725139505</v>
      </c>
      <c r="H89" s="14">
        <v>0.14289286607366128</v>
      </c>
      <c r="I89" s="32">
        <v>0.14435630180356443</v>
      </c>
      <c r="J89" s="26">
        <v>0.13996108261100301</v>
      </c>
      <c r="K89" s="26">
        <v>0.13718589427746886</v>
      </c>
      <c r="L89" s="14">
        <v>0.13718880578672005</v>
      </c>
      <c r="M89" s="14">
        <v>0.13425537859737358</v>
      </c>
      <c r="N89" s="26">
        <f t="shared" si="2"/>
        <v>1.0068227877627317E-2</v>
      </c>
      <c r="O89" s="26"/>
      <c r="P89" s="26">
        <f>VLOOKUP(C89, '169 MSAs'!$C$9:$K$177, 9, FALSE)</f>
        <v>9.1812928466314919E-2</v>
      </c>
      <c r="Q89" s="26">
        <v>8.9819716697667765E-2</v>
      </c>
      <c r="R89" s="26">
        <f>VLOOKUP(C89, '169 MSAs'!$C$9:$K$177, 9, FALSE)</f>
        <v>9.1812928466314919E-2</v>
      </c>
      <c r="S89" s="26">
        <v>8.7688093628828567E-2</v>
      </c>
      <c r="T89" s="26">
        <v>8.5052184680700513E-2</v>
      </c>
      <c r="U89" s="26">
        <v>8.3585556415851345E-2</v>
      </c>
      <c r="V89" s="14">
        <v>8.2727623863197444E-2</v>
      </c>
      <c r="W89" s="14">
        <v>7.8408773400391166E-2</v>
      </c>
      <c r="X89" s="26">
        <f t="shared" si="3"/>
        <v>1.3404155065923753E-2</v>
      </c>
    </row>
    <row r="90" spans="1:24" x14ac:dyDescent="0.4">
      <c r="A90" s="10" t="s">
        <v>193</v>
      </c>
      <c r="B90" s="11" t="s">
        <v>92</v>
      </c>
      <c r="C90" s="10">
        <v>45104</v>
      </c>
      <c r="D90" s="14">
        <v>0.16433420000000001</v>
      </c>
      <c r="F90" s="14">
        <f>VLOOKUP(C90, '169 MSAs'!$C$9:$K$177, 8, FALSE)</f>
        <v>0.1686143572621035</v>
      </c>
      <c r="G90" s="14">
        <v>0.16601529311809685</v>
      </c>
      <c r="H90" s="14">
        <v>0.16472770190524363</v>
      </c>
      <c r="I90" s="32">
        <v>0.16650697771297646</v>
      </c>
      <c r="J90" s="26">
        <v>0.15944711835122793</v>
      </c>
      <c r="K90" s="26">
        <v>0.16142004143141475</v>
      </c>
      <c r="L90" s="14">
        <v>0.1597992390512426</v>
      </c>
      <c r="M90" s="14">
        <v>0.15494086991381037</v>
      </c>
      <c r="N90" s="26">
        <f t="shared" si="2"/>
        <v>1.3673487348293129E-2</v>
      </c>
      <c r="O90" s="26"/>
      <c r="P90" s="26">
        <f>VLOOKUP(C90, '169 MSAs'!$C$9:$K$177, 9, FALSE)</f>
        <v>0.1212276871709259</v>
      </c>
      <c r="Q90" s="26">
        <v>0.11648258283772303</v>
      </c>
      <c r="R90" s="26">
        <f>VLOOKUP(C90, '169 MSAs'!$C$9:$K$177, 9, FALSE)</f>
        <v>0.1212276871709259</v>
      </c>
      <c r="S90" s="26">
        <v>0.11197667152676526</v>
      </c>
      <c r="T90" s="26">
        <v>0.10835493027273849</v>
      </c>
      <c r="U90" s="26">
        <v>0.10658434542426581</v>
      </c>
      <c r="V90" s="14">
        <v>0.10118999433336032</v>
      </c>
      <c r="W90" s="14">
        <v>9.324513930647424E-2</v>
      </c>
      <c r="X90" s="26">
        <f t="shared" si="3"/>
        <v>2.798254786445166E-2</v>
      </c>
    </row>
    <row r="91" spans="1:24" x14ac:dyDescent="0.4">
      <c r="B91" s="11" t="s">
        <v>94</v>
      </c>
      <c r="C91" s="10">
        <v>29404</v>
      </c>
      <c r="D91" s="14">
        <v>0.1276986</v>
      </c>
      <c r="F91" s="14">
        <f>VLOOKUP(C91, '169 MSAs'!$C$9:$K$177, 8, FALSE)</f>
        <v>0.17721867682842846</v>
      </c>
      <c r="G91" s="14">
        <v>0.17399041752224503</v>
      </c>
      <c r="H91" s="14">
        <v>0.17500227334727653</v>
      </c>
      <c r="I91" s="32">
        <v>0.17361740707162285</v>
      </c>
      <c r="J91" s="26">
        <v>0.17448693608172861</v>
      </c>
      <c r="K91" s="26">
        <v>0.1786281779661017</v>
      </c>
      <c r="L91" s="14">
        <v>0.17633067049636478</v>
      </c>
      <c r="M91" s="14">
        <v>0.17838501688670555</v>
      </c>
      <c r="N91" s="26">
        <f t="shared" si="2"/>
        <v>-1.1663400582770933E-3</v>
      </c>
      <c r="O91" s="26"/>
      <c r="P91" s="26">
        <f>VLOOKUP(C91, '169 MSAs'!$C$9:$K$177, 9, FALSE)</f>
        <v>0.11959965107203525</v>
      </c>
      <c r="Q91" s="26">
        <v>0.11704312114989733</v>
      </c>
      <c r="R91" s="26">
        <f>VLOOKUP(C91, '169 MSAs'!$C$9:$K$177, 9, FALSE)</f>
        <v>0.11959965107203525</v>
      </c>
      <c r="S91" s="26">
        <v>0.12026291931097008</v>
      </c>
      <c r="T91" s="26">
        <v>0.12087514691257571</v>
      </c>
      <c r="U91" s="26">
        <v>0.11961511299435028</v>
      </c>
      <c r="V91" s="14">
        <v>0.11682075217664482</v>
      </c>
      <c r="W91" s="14">
        <v>0.11263651914557656</v>
      </c>
      <c r="X91" s="26">
        <f t="shared" si="3"/>
        <v>6.9631319264586988E-3</v>
      </c>
    </row>
    <row r="92" spans="1:24" x14ac:dyDescent="0.4">
      <c r="A92" s="10" t="s">
        <v>192</v>
      </c>
      <c r="B92" s="11" t="s">
        <v>97</v>
      </c>
      <c r="C92" s="10">
        <v>49340</v>
      </c>
      <c r="D92" s="14">
        <v>0.1509617</v>
      </c>
      <c r="F92" s="14">
        <f>VLOOKUP(C92, '169 MSAs'!$C$9:$K$177, 8, FALSE)</f>
        <v>0.18729698665733846</v>
      </c>
      <c r="G92" s="14">
        <v>0.18223393150072079</v>
      </c>
      <c r="H92" s="14">
        <v>0.18405272808365131</v>
      </c>
      <c r="I92" s="32">
        <v>0.18708690934201441</v>
      </c>
      <c r="J92" s="26">
        <v>0.18321774629875559</v>
      </c>
      <c r="K92" s="26">
        <v>0.1838149160484186</v>
      </c>
      <c r="L92" s="14">
        <v>0.18358005453837165</v>
      </c>
      <c r="M92" s="14">
        <v>0.17814784334608122</v>
      </c>
      <c r="N92" s="26">
        <f t="shared" si="2"/>
        <v>9.1491433112572407E-3</v>
      </c>
      <c r="O92" s="26"/>
      <c r="P92" s="26">
        <f>VLOOKUP(C92, '169 MSAs'!$C$9:$K$177, 9, FALSE)</f>
        <v>0.12782969366848235</v>
      </c>
      <c r="Q92" s="26">
        <v>0.12467067654222797</v>
      </c>
      <c r="R92" s="26">
        <f>VLOOKUP(C92, '169 MSAs'!$C$9:$K$177, 9, FALSE)</f>
        <v>0.12782969366848235</v>
      </c>
      <c r="S92" s="26">
        <v>0.12340929269014501</v>
      </c>
      <c r="T92" s="26">
        <v>0.12109586345974128</v>
      </c>
      <c r="U92" s="26">
        <v>0.11889886762983209</v>
      </c>
      <c r="V92" s="14">
        <v>0.11613751460849241</v>
      </c>
      <c r="W92" s="14">
        <v>0.10838940794887932</v>
      </c>
      <c r="X92" s="26">
        <f t="shared" si="3"/>
        <v>1.9440285719603032E-2</v>
      </c>
    </row>
    <row r="93" spans="1:24" x14ac:dyDescent="0.4">
      <c r="B93" s="11" t="s">
        <v>96</v>
      </c>
      <c r="C93" s="10">
        <v>14860</v>
      </c>
      <c r="D93" s="14">
        <v>0.11987200000000001</v>
      </c>
      <c r="F93" s="14">
        <f>VLOOKUP(C93, '169 MSAs'!$C$9:$K$177, 8, FALSE)</f>
        <v>0.21775215408008108</v>
      </c>
      <c r="G93" s="14">
        <v>0.21837406610105103</v>
      </c>
      <c r="H93" s="14">
        <v>0.22341229838709678</v>
      </c>
      <c r="I93" s="32">
        <v>0.23250408342756629</v>
      </c>
      <c r="J93" s="26">
        <v>0.23151568271458087</v>
      </c>
      <c r="K93" s="26">
        <v>0.23721511083359351</v>
      </c>
      <c r="L93" s="14">
        <v>0.24232017982017981</v>
      </c>
      <c r="M93" s="14">
        <v>0.24222596123886084</v>
      </c>
      <c r="N93" s="26">
        <f t="shared" si="2"/>
        <v>-2.4473807158779753E-2</v>
      </c>
      <c r="O93" s="26"/>
      <c r="P93" s="26">
        <f>VLOOKUP(C93, '169 MSAs'!$C$9:$K$177, 9, FALSE)</f>
        <v>0.16510390268626457</v>
      </c>
      <c r="Q93" s="26">
        <v>0.1655692034949981</v>
      </c>
      <c r="R93" s="26">
        <f>VLOOKUP(C93, '169 MSAs'!$C$9:$K$177, 9, FALSE)</f>
        <v>0.16510390268626457</v>
      </c>
      <c r="S93" s="26">
        <v>0.17244628722201283</v>
      </c>
      <c r="T93" s="26">
        <v>0.1737306705064797</v>
      </c>
      <c r="U93" s="26">
        <v>0.17546050577583516</v>
      </c>
      <c r="V93" s="14">
        <v>0.17395104895104896</v>
      </c>
      <c r="W93" s="14">
        <v>0.16669782513865519</v>
      </c>
      <c r="X93" s="26">
        <f t="shared" si="3"/>
        <v>-1.5939224523906226E-3</v>
      </c>
    </row>
    <row r="94" spans="1:24" x14ac:dyDescent="0.4">
      <c r="A94" s="10" t="s">
        <v>194</v>
      </c>
      <c r="B94" s="11" t="s">
        <v>93</v>
      </c>
      <c r="C94" s="10">
        <v>36084</v>
      </c>
      <c r="D94" s="14">
        <v>6.1416999999999999E-2</v>
      </c>
      <c r="F94" s="14">
        <f>VLOOKUP(C94, '169 MSAs'!$C$9:$K$177, 8, FALSE)</f>
        <v>0.18081392319316347</v>
      </c>
      <c r="G94" s="14">
        <v>0.1778566651232186</v>
      </c>
      <c r="H94" s="14">
        <v>0.17778907242693773</v>
      </c>
      <c r="I94" s="32">
        <v>0.18204126602564102</v>
      </c>
      <c r="J94" s="26">
        <v>0.18028432288848442</v>
      </c>
      <c r="K94" s="26">
        <v>0.18372969837587008</v>
      </c>
      <c r="L94" s="14">
        <v>0.18857526237600039</v>
      </c>
      <c r="M94" s="14">
        <v>0.18761203887159167</v>
      </c>
      <c r="N94" s="26">
        <f t="shared" si="2"/>
        <v>-6.798115678428196E-3</v>
      </c>
      <c r="O94" s="26"/>
      <c r="P94" s="26">
        <f>VLOOKUP(C94, '169 MSAs'!$C$9:$K$177, 9, FALSE)</f>
        <v>0.13422958678547237</v>
      </c>
      <c r="Q94" s="26">
        <v>0.13273653341565056</v>
      </c>
      <c r="R94" s="26">
        <f>VLOOKUP(C94, '169 MSAs'!$C$9:$K$177, 9, FALSE)</f>
        <v>0.13422958678547237</v>
      </c>
      <c r="S94" s="26">
        <v>0.13346354166666666</v>
      </c>
      <c r="T94" s="26">
        <v>0.13069998524275667</v>
      </c>
      <c r="U94" s="26">
        <v>0.13109048723897912</v>
      </c>
      <c r="V94" s="14">
        <v>0.13049312311304931</v>
      </c>
      <c r="W94" s="14">
        <v>0.12317199735824134</v>
      </c>
      <c r="X94" s="26">
        <f t="shared" si="3"/>
        <v>1.1057589427231021E-2</v>
      </c>
    </row>
    <row r="95" spans="1:24" x14ac:dyDescent="0.4">
      <c r="B95" s="11" t="s">
        <v>100</v>
      </c>
      <c r="C95" s="10">
        <v>12260</v>
      </c>
      <c r="D95" s="14">
        <v>0.17764199999999999</v>
      </c>
      <c r="F95" s="14">
        <f>VLOOKUP(C95, '169 MSAs'!$C$9:$K$177, 8, FALSE)</f>
        <v>0.17288539432928282</v>
      </c>
      <c r="G95" s="14">
        <v>0.16681751059877101</v>
      </c>
      <c r="H95" s="14">
        <v>0.16908812846492066</v>
      </c>
      <c r="I95" s="32">
        <v>0.17159481114078595</v>
      </c>
      <c r="J95" s="26">
        <v>0.17000047512709651</v>
      </c>
      <c r="K95" s="26">
        <v>0.17119126720455624</v>
      </c>
      <c r="L95" s="14">
        <v>0.16842055365946151</v>
      </c>
      <c r="M95" s="14">
        <v>0.16237576904874587</v>
      </c>
      <c r="N95" s="26">
        <f t="shared" si="2"/>
        <v>1.0509625280536949E-2</v>
      </c>
      <c r="O95" s="26"/>
      <c r="P95" s="26">
        <f>VLOOKUP(C95, '169 MSAs'!$C$9:$K$177, 9, FALSE)</f>
        <v>0.11069811770312128</v>
      </c>
      <c r="Q95" s="26">
        <v>0.10836945648549516</v>
      </c>
      <c r="R95" s="26">
        <f>VLOOKUP(C95, '169 MSAs'!$C$9:$K$177, 9, FALSE)</f>
        <v>0.11069811770312128</v>
      </c>
      <c r="S95" s="26">
        <v>0.10749713849675696</v>
      </c>
      <c r="T95" s="26">
        <v>0.10514562645507673</v>
      </c>
      <c r="U95" s="26">
        <v>0.10123398196487897</v>
      </c>
      <c r="V95" s="14">
        <v>9.7506636329161928E-2</v>
      </c>
      <c r="W95" s="14">
        <v>9.0250828206341699E-2</v>
      </c>
      <c r="X95" s="26">
        <f t="shared" si="3"/>
        <v>2.0447289496779583E-2</v>
      </c>
    </row>
    <row r="96" spans="1:24" x14ac:dyDescent="0.4">
      <c r="B96" s="11" t="s">
        <v>101</v>
      </c>
      <c r="C96" s="10">
        <v>19660</v>
      </c>
      <c r="D96" s="14">
        <v>0.22449179999999999</v>
      </c>
      <c r="F96" s="14">
        <f>VLOOKUP(C96, '169 MSAs'!$C$9:$K$177, 8, FALSE)</f>
        <v>0.1549910523329405</v>
      </c>
      <c r="G96" s="14">
        <v>0.14973378720432923</v>
      </c>
      <c r="H96" s="14">
        <v>0.15571904011210369</v>
      </c>
      <c r="I96" s="32">
        <v>0.15828253146791807</v>
      </c>
      <c r="J96" s="26">
        <v>0.15585617343791311</v>
      </c>
      <c r="K96" s="26">
        <v>0.15973693502824859</v>
      </c>
      <c r="L96" s="14">
        <v>0.15641093944237258</v>
      </c>
      <c r="M96" s="14">
        <v>0.15378429094808327</v>
      </c>
      <c r="N96" s="26">
        <f t="shared" si="2"/>
        <v>1.2067613848572301E-3</v>
      </c>
      <c r="O96" s="26"/>
      <c r="P96" s="26">
        <f>VLOOKUP(C96, '169 MSAs'!$C$9:$K$177, 9, FALSE)</f>
        <v>0.10318187770066781</v>
      </c>
      <c r="Q96" s="26">
        <v>0.10268831282185563</v>
      </c>
      <c r="R96" s="26">
        <f>VLOOKUP(C96, '169 MSAs'!$C$9:$K$177, 9, FALSE)</f>
        <v>0.10318187770066781</v>
      </c>
      <c r="S96" s="26">
        <v>0.10604798035173896</v>
      </c>
      <c r="T96" s="26">
        <v>0.10280250286419318</v>
      </c>
      <c r="U96" s="26">
        <v>0.10085628531073447</v>
      </c>
      <c r="V96" s="14">
        <v>9.7185224649263005E-2</v>
      </c>
      <c r="W96" s="14">
        <v>9.0206415869895445E-2</v>
      </c>
      <c r="X96" s="26">
        <f t="shared" si="3"/>
        <v>1.2975461830772361E-2</v>
      </c>
    </row>
    <row r="97" spans="2:24" x14ac:dyDescent="0.4">
      <c r="B97" s="11" t="s">
        <v>98</v>
      </c>
      <c r="C97" s="10">
        <v>23420</v>
      </c>
      <c r="D97" s="14">
        <v>0.19720960000000001</v>
      </c>
      <c r="F97" s="14">
        <f>VLOOKUP(C97, '169 MSAs'!$C$9:$K$177, 8, FALSE)</f>
        <v>0.13931657501963865</v>
      </c>
      <c r="G97" s="14">
        <v>0.13485031809843487</v>
      </c>
      <c r="H97" s="14">
        <v>0.13613256238115565</v>
      </c>
      <c r="I97" s="32">
        <v>0.13869118608856232</v>
      </c>
      <c r="J97" s="26">
        <v>0.13356464711938079</v>
      </c>
      <c r="K97" s="26">
        <v>0.13769785803331949</v>
      </c>
      <c r="L97" s="14">
        <v>0.13807499905969084</v>
      </c>
      <c r="M97" s="14">
        <v>0.13534817692767484</v>
      </c>
      <c r="N97" s="26">
        <f t="shared" si="2"/>
        <v>3.9683980919638095E-3</v>
      </c>
      <c r="O97" s="26"/>
      <c r="P97" s="26">
        <f>VLOOKUP(C97, '169 MSAs'!$C$9:$K$177, 9, FALSE)</f>
        <v>9.1791044776119407E-2</v>
      </c>
      <c r="Q97" s="26">
        <v>8.9574958042230979E-2</v>
      </c>
      <c r="R97" s="26">
        <f>VLOOKUP(C97, '169 MSAs'!$C$9:$K$177, 9, FALSE)</f>
        <v>9.1791044776119407E-2</v>
      </c>
      <c r="S97" s="26">
        <v>9.1216866079329051E-2</v>
      </c>
      <c r="T97" s="26">
        <v>8.8039043733557018E-2</v>
      </c>
      <c r="U97" s="26">
        <v>8.7265309206301239E-2</v>
      </c>
      <c r="V97" s="14">
        <v>8.4853499830744347E-2</v>
      </c>
      <c r="W97" s="14">
        <v>7.8900179318589364E-2</v>
      </c>
      <c r="X97" s="26">
        <f t="shared" si="3"/>
        <v>1.2890865457530043E-2</v>
      </c>
    </row>
    <row r="98" spans="2:24" x14ac:dyDescent="0.4">
      <c r="B98" s="11" t="s">
        <v>105</v>
      </c>
      <c r="C98" s="10">
        <v>48620</v>
      </c>
      <c r="D98" s="14">
        <v>0.1609053</v>
      </c>
      <c r="F98" s="14">
        <f>VLOOKUP(C98, '169 MSAs'!$C$9:$K$177, 8, FALSE)</f>
        <v>0.16775106082036775</v>
      </c>
      <c r="G98" s="14">
        <v>0.15962242885319808</v>
      </c>
      <c r="H98" s="14">
        <v>0.16660419790104947</v>
      </c>
      <c r="I98" s="32">
        <v>0.16734180751501607</v>
      </c>
      <c r="J98" s="26">
        <v>0.16213587736766544</v>
      </c>
      <c r="K98" s="26">
        <v>0.16170114942528735</v>
      </c>
      <c r="L98" s="14">
        <v>0.15651697199506601</v>
      </c>
      <c r="M98" s="14">
        <v>0.15151239481464635</v>
      </c>
      <c r="N98" s="26">
        <f t="shared" si="2"/>
        <v>1.6238666005721408E-2</v>
      </c>
      <c r="O98" s="26"/>
      <c r="P98" s="26">
        <f>VLOOKUP(C98, '169 MSAs'!$C$9:$K$177, 9, FALSE)</f>
        <v>0.11206977840641207</v>
      </c>
      <c r="Q98" s="26">
        <v>0.10819949281487742</v>
      </c>
      <c r="R98" s="26">
        <f>VLOOKUP(C98, '169 MSAs'!$C$9:$K$177, 9, FALSE)</f>
        <v>0.11206977840641207</v>
      </c>
      <c r="S98" s="26">
        <v>0.10778972854681752</v>
      </c>
      <c r="T98" s="26">
        <v>0.10401519010790534</v>
      </c>
      <c r="U98" s="26">
        <v>0.10027586206896552</v>
      </c>
      <c r="V98" s="14">
        <v>9.447667778336151E-2</v>
      </c>
      <c r="W98" s="14">
        <v>8.6559017511939965E-2</v>
      </c>
      <c r="X98" s="26">
        <f t="shared" si="3"/>
        <v>2.5510760894472101E-2</v>
      </c>
    </row>
    <row r="99" spans="2:24" x14ac:dyDescent="0.4">
      <c r="B99" s="12" t="s">
        <v>99</v>
      </c>
      <c r="C99" s="10">
        <v>39100</v>
      </c>
      <c r="D99" s="14">
        <v>0.1559112</v>
      </c>
      <c r="F99" s="14">
        <f>VLOOKUP(C99, '169 MSAs'!$C$9:$K$177, 8, FALSE)</f>
        <v>0.24246507339904971</v>
      </c>
      <c r="G99" s="14">
        <v>0.23884384913641171</v>
      </c>
      <c r="H99" s="14">
        <v>0.24340670933258315</v>
      </c>
      <c r="I99" s="32">
        <v>0.2414733016494269</v>
      </c>
      <c r="J99" s="26">
        <v>0.23997214484679666</v>
      </c>
      <c r="K99" s="26">
        <v>0.24823088663799084</v>
      </c>
      <c r="L99" s="14">
        <v>0.25199085935877019</v>
      </c>
      <c r="M99" s="14">
        <v>0.25012074794728489</v>
      </c>
      <c r="N99" s="26">
        <f t="shared" si="2"/>
        <v>-7.6556745482351807E-3</v>
      </c>
      <c r="O99" s="26"/>
      <c r="P99" s="26">
        <f>VLOOKUP(C99, '169 MSAs'!$C$9:$K$177, 9, FALSE)</f>
        <v>0.17856889582299126</v>
      </c>
      <c r="Q99" s="26">
        <v>0.17462107860415932</v>
      </c>
      <c r="R99" s="26">
        <f>VLOOKUP(C99, '169 MSAs'!$C$9:$K$177, 9, FALSE)</f>
        <v>0.17856889582299126</v>
      </c>
      <c r="S99" s="26">
        <v>0.17647469946882863</v>
      </c>
      <c r="T99" s="26">
        <v>0.17667130919220056</v>
      </c>
      <c r="U99" s="26">
        <v>0.17927015401692797</v>
      </c>
      <c r="V99" s="14">
        <v>0.17955820234055814</v>
      </c>
      <c r="W99" s="14">
        <v>0.17229007106879182</v>
      </c>
      <c r="X99" s="26">
        <f t="shared" si="3"/>
        <v>6.2788247541994413E-3</v>
      </c>
    </row>
    <row r="100" spans="2:24" x14ac:dyDescent="0.4">
      <c r="B100" s="11" t="s">
        <v>104</v>
      </c>
      <c r="C100" s="10">
        <v>28940</v>
      </c>
      <c r="D100" s="14">
        <v>0.1586911</v>
      </c>
      <c r="F100" s="14">
        <f>VLOOKUP(C100, '169 MSAs'!$C$9:$K$177, 8, FALSE)</f>
        <v>0.14269718835531225</v>
      </c>
      <c r="G100" s="14">
        <v>0.13979338842975206</v>
      </c>
      <c r="H100" s="14">
        <v>0.14122687760062622</v>
      </c>
      <c r="I100" s="32">
        <v>0.14411463664278404</v>
      </c>
      <c r="J100" s="26">
        <v>0.13984104340737721</v>
      </c>
      <c r="K100" s="26">
        <v>0.14113213663438551</v>
      </c>
      <c r="L100" s="14">
        <v>0.13974854932301742</v>
      </c>
      <c r="M100" s="14">
        <v>0.13433683612610053</v>
      </c>
      <c r="N100" s="26">
        <f t="shared" si="2"/>
        <v>8.3603522292117205E-3</v>
      </c>
      <c r="O100" s="26"/>
      <c r="P100" s="26">
        <f>VLOOKUP(C100, '169 MSAs'!$C$9:$K$177, 9, FALSE)</f>
        <v>9.0777141909264322E-2</v>
      </c>
      <c r="Q100" s="26">
        <v>8.9876033057851246E-2</v>
      </c>
      <c r="R100" s="26">
        <f>VLOOKUP(C100, '169 MSAs'!$C$9:$K$177, 9, FALSE)</f>
        <v>9.0777141909264322E-2</v>
      </c>
      <c r="S100" s="26">
        <v>8.7615148413510743E-2</v>
      </c>
      <c r="T100" s="26">
        <v>8.5551253311595674E-2</v>
      </c>
      <c r="U100" s="26">
        <v>8.395802098950525E-2</v>
      </c>
      <c r="V100" s="14">
        <v>8.0633462282398455E-2</v>
      </c>
      <c r="W100" s="14">
        <v>7.3112346330182168E-2</v>
      </c>
      <c r="X100" s="26">
        <f t="shared" si="3"/>
        <v>1.7664795579082154E-2</v>
      </c>
    </row>
    <row r="101" spans="2:24" x14ac:dyDescent="0.4">
      <c r="B101" s="11" t="s">
        <v>103</v>
      </c>
      <c r="C101" s="10">
        <v>24340</v>
      </c>
      <c r="D101" s="14">
        <v>0.10541540000000001</v>
      </c>
      <c r="F101" s="14">
        <f>VLOOKUP(C101, '169 MSAs'!$C$9:$K$177, 8, FALSE)</f>
        <v>0.14848550882545217</v>
      </c>
      <c r="G101" s="14">
        <v>0.1419015148245652</v>
      </c>
      <c r="H101" s="14">
        <v>0.14881207650741915</v>
      </c>
      <c r="I101" s="32">
        <v>0.14750423011844332</v>
      </c>
      <c r="J101" s="26">
        <v>0.14315639532447946</v>
      </c>
      <c r="K101" s="26">
        <v>0.14622641509433962</v>
      </c>
      <c r="L101" s="14">
        <v>0.14312092240777974</v>
      </c>
      <c r="M101" s="14">
        <v>0.13792401351956673</v>
      </c>
      <c r="N101" s="26">
        <f t="shared" si="2"/>
        <v>1.0561495305885432E-2</v>
      </c>
      <c r="O101" s="26"/>
      <c r="P101" s="26">
        <f>VLOOKUP(C101, '169 MSAs'!$C$9:$K$177, 9, FALSE)</f>
        <v>9.3571584223142296E-2</v>
      </c>
      <c r="Q101" s="26">
        <v>9.1148418281472535E-2</v>
      </c>
      <c r="R101" s="26">
        <f>VLOOKUP(C101, '169 MSAs'!$C$9:$K$177, 9, FALSE)</f>
        <v>9.3571584223142296E-2</v>
      </c>
      <c r="S101" s="26">
        <v>9.103214890016921E-2</v>
      </c>
      <c r="T101" s="26">
        <v>8.6471992961581964E-2</v>
      </c>
      <c r="U101" s="26">
        <v>8.6312479311486265E-2</v>
      </c>
      <c r="V101" s="14">
        <v>8.5019080054162741E-2</v>
      </c>
      <c r="W101" s="14">
        <v>7.9936474325039697E-2</v>
      </c>
      <c r="X101" s="26">
        <f t="shared" si="3"/>
        <v>1.3635109898102599E-2</v>
      </c>
    </row>
    <row r="102" spans="2:24" x14ac:dyDescent="0.4">
      <c r="B102" s="11" t="s">
        <v>106</v>
      </c>
      <c r="C102" s="10">
        <v>10420</v>
      </c>
      <c r="D102" s="14">
        <v>0.1640665</v>
      </c>
      <c r="F102" s="14">
        <f>VLOOKUP(C102, '169 MSAs'!$C$9:$K$177, 8, FALSE)</f>
        <v>0.1473413079542478</v>
      </c>
      <c r="G102" s="14">
        <v>0.1447271145901283</v>
      </c>
      <c r="H102" s="14">
        <v>0.15016307893020223</v>
      </c>
      <c r="I102" s="32">
        <v>0.14785469974455556</v>
      </c>
      <c r="J102" s="26">
        <v>0.14632571354772053</v>
      </c>
      <c r="K102" s="26">
        <v>0.14467190249345521</v>
      </c>
      <c r="L102" s="14">
        <v>0.14424434273003378</v>
      </c>
      <c r="M102" s="14">
        <v>0.13923673225998806</v>
      </c>
      <c r="N102" s="26">
        <f t="shared" si="2"/>
        <v>8.1045756942597358E-3</v>
      </c>
      <c r="O102" s="26"/>
      <c r="P102" s="26">
        <f>VLOOKUP(C102, '169 MSAs'!$C$9:$K$177, 9, FALSE)</f>
        <v>0.10163275997555225</v>
      </c>
      <c r="Q102" s="26">
        <v>9.8891063274624921E-2</v>
      </c>
      <c r="R102" s="26">
        <f>VLOOKUP(C102, '169 MSAs'!$C$9:$K$177, 9, FALSE)</f>
        <v>0.10163275997555225</v>
      </c>
      <c r="S102" s="26">
        <v>9.9623327704896736E-2</v>
      </c>
      <c r="T102" s="26">
        <v>9.7636574970941498E-2</v>
      </c>
      <c r="U102" s="26">
        <v>9.390154928973006E-2</v>
      </c>
      <c r="V102" s="14">
        <v>9.0986867433802451E-2</v>
      </c>
      <c r="W102" s="14">
        <v>8.5995399948888315E-2</v>
      </c>
      <c r="X102" s="26">
        <f t="shared" si="3"/>
        <v>1.5637360026663938E-2</v>
      </c>
    </row>
    <row r="103" spans="2:24" x14ac:dyDescent="0.4">
      <c r="B103" s="11" t="s">
        <v>102</v>
      </c>
      <c r="C103" s="10">
        <v>45060</v>
      </c>
      <c r="D103" s="14">
        <v>0.16369139999999999</v>
      </c>
      <c r="F103" s="14">
        <f>VLOOKUP(C103, '169 MSAs'!$C$9:$K$177, 8, FALSE)</f>
        <v>0.15827338129496402</v>
      </c>
      <c r="G103" s="14">
        <v>0.15461837969695549</v>
      </c>
      <c r="H103" s="14">
        <v>0.1607943925233645</v>
      </c>
      <c r="I103" s="32">
        <v>0.15898863372767338</v>
      </c>
      <c r="J103" s="26">
        <v>0.15654097907255463</v>
      </c>
      <c r="K103" s="26">
        <v>0.15808991850563137</v>
      </c>
      <c r="L103" s="14">
        <v>0.15902879008746357</v>
      </c>
      <c r="M103" s="14">
        <v>0.15245478036175711</v>
      </c>
      <c r="N103" s="26">
        <f t="shared" si="2"/>
        <v>5.8186009332069077E-3</v>
      </c>
      <c r="O103" s="26"/>
      <c r="P103" s="26">
        <f>VLOOKUP(C103, '169 MSAs'!$C$9:$K$177, 9, FALSE)</f>
        <v>0.10645601166125923</v>
      </c>
      <c r="Q103" s="26">
        <v>0.10531500680208285</v>
      </c>
      <c r="R103" s="26">
        <f>VLOOKUP(C103, '169 MSAs'!$C$9:$K$177, 9, FALSE)</f>
        <v>0.10645601166125923</v>
      </c>
      <c r="S103" s="26">
        <v>0.10475527719786593</v>
      </c>
      <c r="T103" s="26">
        <v>0.10237853784456531</v>
      </c>
      <c r="U103" s="26">
        <v>0.10040289350792052</v>
      </c>
      <c r="V103" s="14">
        <v>0.10090196793002916</v>
      </c>
      <c r="W103" s="14">
        <v>9.619656376082325E-2</v>
      </c>
      <c r="X103" s="26">
        <f t="shared" si="3"/>
        <v>1.0259447900435981E-2</v>
      </c>
    </row>
    <row r="104" spans="2:24" x14ac:dyDescent="0.4">
      <c r="B104" s="11" t="s">
        <v>110</v>
      </c>
      <c r="C104" s="10">
        <v>33660</v>
      </c>
      <c r="D104" s="14">
        <v>0.2432687</v>
      </c>
      <c r="F104" s="14">
        <f>VLOOKUP(C104, '169 MSAs'!$C$9:$K$177, 8, FALSE)</f>
        <v>0.19458946369245372</v>
      </c>
      <c r="G104" s="14">
        <v>0.18682947068934858</v>
      </c>
      <c r="H104" s="14">
        <v>0.19236000236532436</v>
      </c>
      <c r="I104" s="32">
        <v>0.19331249631420652</v>
      </c>
      <c r="J104" s="26">
        <v>0.19233937397034595</v>
      </c>
      <c r="K104" s="26">
        <v>0.19553236397748594</v>
      </c>
      <c r="L104" s="14">
        <v>0.18783332356560981</v>
      </c>
      <c r="M104" s="14">
        <v>0.18421975452951489</v>
      </c>
      <c r="N104" s="26">
        <f t="shared" si="2"/>
        <v>1.0369709162938834E-2</v>
      </c>
      <c r="O104" s="26"/>
      <c r="P104" s="26">
        <f>VLOOKUP(C104, '169 MSAs'!$C$9:$K$177, 9, FALSE)</f>
        <v>0.12505932605600378</v>
      </c>
      <c r="Q104" s="26">
        <v>0.12595578211131528</v>
      </c>
      <c r="R104" s="26">
        <f>VLOOKUP(C104, '169 MSAs'!$C$9:$K$177, 9, FALSE)</f>
        <v>0.12505932605600378</v>
      </c>
      <c r="S104" s="26">
        <v>0.12508108745650764</v>
      </c>
      <c r="T104" s="26">
        <v>0.12196987526476818</v>
      </c>
      <c r="U104" s="26">
        <v>0.1176125703564728</v>
      </c>
      <c r="V104" s="14">
        <v>0.11522006681122897</v>
      </c>
      <c r="W104" s="14">
        <v>0.11063705435417884</v>
      </c>
      <c r="X104" s="26">
        <f t="shared" si="3"/>
        <v>1.4422271701824946E-2</v>
      </c>
    </row>
    <row r="105" spans="2:24" x14ac:dyDescent="0.4">
      <c r="B105" s="11" t="s">
        <v>107</v>
      </c>
      <c r="C105" s="10">
        <v>38940</v>
      </c>
      <c r="D105" s="14">
        <v>0.2487576</v>
      </c>
      <c r="F105" s="14">
        <f>VLOOKUP(C105, '169 MSAs'!$C$9:$K$177, 8, FALSE)</f>
        <v>0.17386178633582217</v>
      </c>
      <c r="G105" s="14">
        <v>0.16904254125042092</v>
      </c>
      <c r="H105" s="14">
        <v>0.17673605234952333</v>
      </c>
      <c r="I105" s="32">
        <v>0.18141141821477119</v>
      </c>
      <c r="J105" s="26">
        <v>0.18455936735506628</v>
      </c>
      <c r="K105" s="26">
        <v>0.18939091789641616</v>
      </c>
      <c r="L105" s="14">
        <v>0.19084276440512438</v>
      </c>
      <c r="M105" s="14">
        <v>0.18952964289841673</v>
      </c>
      <c r="N105" s="26">
        <f t="shared" si="2"/>
        <v>-1.5667856562594562E-2</v>
      </c>
      <c r="O105" s="26"/>
      <c r="P105" s="26">
        <f>VLOOKUP(C105, '169 MSAs'!$C$9:$K$177, 9, FALSE)</f>
        <v>0.12322461123898276</v>
      </c>
      <c r="Q105" s="26">
        <v>0.12184308003142889</v>
      </c>
      <c r="R105" s="26">
        <f>VLOOKUP(C105, '169 MSAs'!$C$9:$K$177, 9, FALSE)</f>
        <v>0.12322461123898276</v>
      </c>
      <c r="S105" s="26">
        <v>0.12981422745808791</v>
      </c>
      <c r="T105" s="26">
        <v>0.12852022529441884</v>
      </c>
      <c r="U105" s="26">
        <v>0.12671642641444933</v>
      </c>
      <c r="V105" s="14">
        <v>0.1256965588556328</v>
      </c>
      <c r="W105" s="14">
        <v>0.12018952964289842</v>
      </c>
      <c r="X105" s="26">
        <f t="shared" si="3"/>
        <v>3.0350815960843436E-3</v>
      </c>
    </row>
    <row r="106" spans="2:24" x14ac:dyDescent="0.4">
      <c r="B106" s="11" t="s">
        <v>109</v>
      </c>
      <c r="C106" s="10">
        <v>49180</v>
      </c>
      <c r="D106" s="14">
        <v>0.1531428</v>
      </c>
      <c r="F106" s="14">
        <f>VLOOKUP(C106, '169 MSAs'!$C$9:$K$177, 8, FALSE)</f>
        <v>0.16249872409921404</v>
      </c>
      <c r="G106" s="14">
        <v>0.15931185422710847</v>
      </c>
      <c r="H106" s="14">
        <v>0.16291249300859306</v>
      </c>
      <c r="I106" s="32">
        <v>0.16319813661451213</v>
      </c>
      <c r="J106" s="26">
        <v>0.16043590131678523</v>
      </c>
      <c r="K106" s="26">
        <v>0.16206307754118121</v>
      </c>
      <c r="L106" s="14">
        <v>0.16100250626566415</v>
      </c>
      <c r="M106" s="14">
        <v>0.15418458154184581</v>
      </c>
      <c r="N106" s="26">
        <f t="shared" si="2"/>
        <v>8.3141425573682315E-3</v>
      </c>
      <c r="O106" s="26"/>
      <c r="P106" s="26">
        <f>VLOOKUP(C106, '169 MSAs'!$C$9:$K$177, 9, FALSE)</f>
        <v>0.10477697254261509</v>
      </c>
      <c r="Q106" s="26">
        <v>0.10240749223800072</v>
      </c>
      <c r="R106" s="26">
        <f>VLOOKUP(C106, '169 MSAs'!$C$9:$K$177, 9, FALSE)</f>
        <v>0.10477697254261509</v>
      </c>
      <c r="S106" s="26">
        <v>0.10405590156463618</v>
      </c>
      <c r="T106" s="26">
        <v>9.8683214772211286E-2</v>
      </c>
      <c r="U106" s="26">
        <v>9.7378465247087181E-2</v>
      </c>
      <c r="V106" s="14">
        <v>9.4686716791979944E-2</v>
      </c>
      <c r="W106" s="14">
        <v>8.5841415858414163E-2</v>
      </c>
      <c r="X106" s="26">
        <f t="shared" si="3"/>
        <v>1.8935556684200924E-2</v>
      </c>
    </row>
    <row r="107" spans="2:24" x14ac:dyDescent="0.4">
      <c r="B107" s="11" t="s">
        <v>108</v>
      </c>
      <c r="C107" s="10">
        <v>36260</v>
      </c>
      <c r="D107" s="14">
        <v>0.155861</v>
      </c>
      <c r="F107" s="14">
        <f>VLOOKUP(C107, '169 MSAs'!$C$9:$K$177, 8, FALSE)</f>
        <v>0.15647527347885265</v>
      </c>
      <c r="G107" s="14">
        <v>0.15141248567585072</v>
      </c>
      <c r="H107" s="14">
        <v>0.1533376091568405</v>
      </c>
      <c r="I107" s="32">
        <v>0.1542148840362175</v>
      </c>
      <c r="J107" s="26">
        <v>0.15094966761633427</v>
      </c>
      <c r="K107" s="26">
        <v>0.15171159406771756</v>
      </c>
      <c r="L107" s="14">
        <v>0.14825742209109349</v>
      </c>
      <c r="M107" s="14">
        <v>0.1396234973916988</v>
      </c>
      <c r="N107" s="26">
        <f t="shared" si="2"/>
        <v>1.6851776087153852E-2</v>
      </c>
      <c r="O107" s="26"/>
      <c r="P107" s="26">
        <f>VLOOKUP(C107, '169 MSAs'!$C$9:$K$177, 9, FALSE)</f>
        <v>0.10137621616171801</v>
      </c>
      <c r="Q107" s="26">
        <v>9.8550146978227296E-2</v>
      </c>
      <c r="R107" s="26">
        <f>VLOOKUP(C107, '169 MSAs'!$C$9:$K$177, 9, FALSE)</f>
        <v>0.10137621616171801</v>
      </c>
      <c r="S107" s="26">
        <v>9.6499297922819929E-2</v>
      </c>
      <c r="T107" s="26">
        <v>9.0075973409306745E-2</v>
      </c>
      <c r="U107" s="26">
        <v>8.6139352672325337E-2</v>
      </c>
      <c r="V107" s="14">
        <v>8.1504702194357362E-2</v>
      </c>
      <c r="W107" s="14">
        <v>7.2805624858244503E-2</v>
      </c>
      <c r="X107" s="26">
        <f t="shared" si="3"/>
        <v>2.8570591303473503E-2</v>
      </c>
    </row>
    <row r="108" spans="2:24" x14ac:dyDescent="0.4">
      <c r="B108" s="11" t="s">
        <v>113</v>
      </c>
      <c r="C108" s="10">
        <v>43340</v>
      </c>
      <c r="D108" s="14">
        <v>0.2316877</v>
      </c>
      <c r="F108" s="14">
        <f>VLOOKUP(C108, '169 MSAs'!$C$9:$K$177, 8, FALSE)</f>
        <v>0.21127035830618893</v>
      </c>
      <c r="G108" s="14">
        <v>0.20182291666666666</v>
      </c>
      <c r="H108" s="14">
        <v>0.2062157935887412</v>
      </c>
      <c r="I108" s="32">
        <v>0.20661966314140226</v>
      </c>
      <c r="J108" s="26">
        <v>0.2050326797385621</v>
      </c>
      <c r="K108" s="26">
        <v>0.20126896912611197</v>
      </c>
      <c r="L108" s="14">
        <v>0.2001440356160796</v>
      </c>
      <c r="M108" s="14">
        <v>0.1928754182247589</v>
      </c>
      <c r="N108" s="26">
        <f t="shared" si="2"/>
        <v>1.8394940081430028E-2</v>
      </c>
      <c r="O108" s="26"/>
      <c r="P108" s="26">
        <f>VLOOKUP(C108, '169 MSAs'!$C$9:$K$177, 9, FALSE)</f>
        <v>0.13654723127035831</v>
      </c>
      <c r="Q108" s="26">
        <v>0.13417968750000001</v>
      </c>
      <c r="R108" s="26">
        <f>VLOOKUP(C108, '169 MSAs'!$C$9:$K$177, 9, FALSE)</f>
        <v>0.13654723127035831</v>
      </c>
      <c r="S108" s="26">
        <v>0.13337250293772032</v>
      </c>
      <c r="T108" s="26">
        <v>0.12973856209150328</v>
      </c>
      <c r="U108" s="26">
        <v>0.12787807430664574</v>
      </c>
      <c r="V108" s="14">
        <v>0.12223386146392562</v>
      </c>
      <c r="W108" s="14">
        <v>0.11369153053860788</v>
      </c>
      <c r="X108" s="26">
        <f t="shared" si="3"/>
        <v>2.2855700731750431E-2</v>
      </c>
    </row>
    <row r="109" spans="2:24" x14ac:dyDescent="0.4">
      <c r="B109" s="11" t="s">
        <v>111</v>
      </c>
      <c r="C109" s="10">
        <v>44700</v>
      </c>
      <c r="D109" s="14">
        <v>0.17990120000000001</v>
      </c>
      <c r="F109" s="14">
        <f>VLOOKUP(C109, '169 MSAs'!$C$9:$K$177, 8, FALSE)</f>
        <v>0.16578256742420011</v>
      </c>
      <c r="G109" s="14">
        <v>0.16336386344712739</v>
      </c>
      <c r="H109" s="14">
        <v>0.1648956670153609</v>
      </c>
      <c r="I109" s="32">
        <v>0.1685184171638115</v>
      </c>
      <c r="J109" s="26">
        <v>0.16711077274457556</v>
      </c>
      <c r="K109" s="26">
        <v>0.17014151452954521</v>
      </c>
      <c r="L109" s="14">
        <v>0.17008861033066783</v>
      </c>
      <c r="M109" s="14">
        <v>0.16903302140475424</v>
      </c>
      <c r="N109" s="26">
        <f t="shared" si="2"/>
        <v>-3.2504539805541244E-3</v>
      </c>
      <c r="O109" s="26"/>
      <c r="P109" s="26">
        <f>VLOOKUP(C109, '169 MSAs'!$C$9:$K$177, 9, FALSE)</f>
        <v>0.11636607292422804</v>
      </c>
      <c r="Q109" s="26">
        <v>0.11473771856786012</v>
      </c>
      <c r="R109" s="26">
        <f>VLOOKUP(C109, '169 MSAs'!$C$9:$K$177, 9, FALSE)</f>
        <v>0.11636607292422804</v>
      </c>
      <c r="S109" s="26">
        <v>0.11696130479995621</v>
      </c>
      <c r="T109" s="26">
        <v>0.11512317146119963</v>
      </c>
      <c r="U109" s="26">
        <v>0.11348168953224587</v>
      </c>
      <c r="V109" s="14">
        <v>0.1097363302355738</v>
      </c>
      <c r="W109" s="14">
        <v>0.10336667742282457</v>
      </c>
      <c r="X109" s="26">
        <f t="shared" si="3"/>
        <v>1.2999395501403471E-2</v>
      </c>
    </row>
    <row r="110" spans="2:24" x14ac:dyDescent="0.4">
      <c r="B110" s="11" t="s">
        <v>112</v>
      </c>
      <c r="C110" s="10">
        <v>35840</v>
      </c>
      <c r="D110" s="14">
        <v>0.1432853</v>
      </c>
      <c r="F110" s="14">
        <f>VLOOKUP(C110, '169 MSAs'!$C$9:$K$177, 8, FALSE)</f>
        <v>0.15083979328165376</v>
      </c>
      <c r="G110" s="14">
        <v>0.14848501157095959</v>
      </c>
      <c r="H110" s="14">
        <v>0.15502793296089384</v>
      </c>
      <c r="I110" s="32">
        <v>0.1586040268456376</v>
      </c>
      <c r="J110" s="26">
        <v>0.16091460469110622</v>
      </c>
      <c r="K110" s="26">
        <v>0.1642765410958904</v>
      </c>
      <c r="L110" s="14">
        <v>0.16489647033580088</v>
      </c>
      <c r="M110" s="14">
        <v>0.16341973917243599</v>
      </c>
      <c r="N110" s="26">
        <f t="shared" si="2"/>
        <v>-1.2579945890782235E-2</v>
      </c>
      <c r="O110" s="26"/>
      <c r="P110" s="26">
        <f>VLOOKUP(C110, '169 MSAs'!$C$9:$K$177, 9, FALSE)</f>
        <v>0.10750430663221361</v>
      </c>
      <c r="Q110" s="26">
        <v>0.10817501749098542</v>
      </c>
      <c r="R110" s="26">
        <f>VLOOKUP(C110, '169 MSAs'!$C$9:$K$177, 9, FALSE)</f>
        <v>0.10750430663221361</v>
      </c>
      <c r="S110" s="26">
        <v>0.11307382550335571</v>
      </c>
      <c r="T110" s="26">
        <v>0.11303741076700123</v>
      </c>
      <c r="U110" s="26">
        <v>0.11381635273972603</v>
      </c>
      <c r="V110" s="14">
        <v>0.11152236884454457</v>
      </c>
      <c r="W110" s="14">
        <v>0.10540439006064509</v>
      </c>
      <c r="X110" s="26">
        <f t="shared" si="3"/>
        <v>2.099916571568522E-3</v>
      </c>
    </row>
    <row r="111" spans="2:24" x14ac:dyDescent="0.4">
      <c r="B111" s="11" t="s">
        <v>114</v>
      </c>
      <c r="C111" s="10">
        <v>16860</v>
      </c>
      <c r="D111" s="14">
        <v>0.18463669999999999</v>
      </c>
      <c r="F111" s="14">
        <f>VLOOKUP(C111, '169 MSAs'!$C$9:$K$177, 8, FALSE)</f>
        <v>0.15588832208874992</v>
      </c>
      <c r="G111" s="14">
        <v>0.15222853397421893</v>
      </c>
      <c r="H111" s="14">
        <v>0.15543142252833667</v>
      </c>
      <c r="I111" s="32">
        <v>0.15610651974288339</v>
      </c>
      <c r="J111" s="26">
        <v>0.15582320679642972</v>
      </c>
      <c r="K111" s="26">
        <v>0.15519906198369129</v>
      </c>
      <c r="L111" s="14">
        <v>0.15390342480323335</v>
      </c>
      <c r="M111" s="14">
        <v>0.14862501986965507</v>
      </c>
      <c r="N111" s="26">
        <f t="shared" si="2"/>
        <v>7.2633022190948526E-3</v>
      </c>
      <c r="O111" s="26"/>
      <c r="P111" s="26">
        <f>VLOOKUP(C111, '169 MSAs'!$C$9:$K$177, 9, FALSE)</f>
        <v>0.1014755087488344</v>
      </c>
      <c r="Q111" s="26">
        <v>9.9628577670963517E-2</v>
      </c>
      <c r="R111" s="26">
        <f>VLOOKUP(C111, '169 MSAs'!$C$9:$K$177, 9, FALSE)</f>
        <v>0.1014755087488344</v>
      </c>
      <c r="S111" s="26">
        <v>9.9011505428617724E-2</v>
      </c>
      <c r="T111" s="26">
        <v>9.6677062049682766E-2</v>
      </c>
      <c r="U111" s="26">
        <v>9.508074401748122E-2</v>
      </c>
      <c r="V111" s="14">
        <v>9.2267602637736645E-2</v>
      </c>
      <c r="W111" s="14">
        <v>8.6101838605415149E-2</v>
      </c>
      <c r="X111" s="26">
        <f t="shared" si="3"/>
        <v>1.5373670143419255E-2</v>
      </c>
    </row>
    <row r="112" spans="2:24" x14ac:dyDescent="0.4">
      <c r="B112" s="11" t="s">
        <v>115</v>
      </c>
      <c r="C112" s="10">
        <v>44140</v>
      </c>
      <c r="D112" s="14">
        <v>0.1735196</v>
      </c>
      <c r="F112" s="14">
        <f>VLOOKUP(C112, '169 MSAs'!$C$9:$K$177, 8, FALSE)</f>
        <v>0.1837081837081837</v>
      </c>
      <c r="G112" s="14">
        <v>0.18193849256365011</v>
      </c>
      <c r="H112" s="14">
        <v>0.19109485368314832</v>
      </c>
      <c r="I112" s="32">
        <v>0.18633501259445845</v>
      </c>
      <c r="J112" s="26">
        <v>0.18078278379058646</v>
      </c>
      <c r="K112" s="26">
        <v>0.18059926979730581</v>
      </c>
      <c r="L112" s="14">
        <v>0.18041984492214588</v>
      </c>
      <c r="M112" s="14">
        <v>0.17370773783290311</v>
      </c>
      <c r="N112" s="26">
        <f t="shared" si="2"/>
        <v>1.0000445875280595E-2</v>
      </c>
      <c r="O112" s="26"/>
      <c r="P112" s="26">
        <f>VLOOKUP(C112, '169 MSAs'!$C$9:$K$177, 9, FALSE)</f>
        <v>0.12196812196812197</v>
      </c>
      <c r="Q112" s="26">
        <v>0.12036803629947063</v>
      </c>
      <c r="R112" s="26">
        <f>VLOOKUP(C112, '169 MSAs'!$C$9:$K$177, 9, FALSE)</f>
        <v>0.12196812196812197</v>
      </c>
      <c r="S112" s="26">
        <v>0.11845088161209068</v>
      </c>
      <c r="T112" s="26">
        <v>0.11508935313365215</v>
      </c>
      <c r="U112" s="26">
        <v>0.11399974820596752</v>
      </c>
      <c r="V112" s="14">
        <v>0.11006745256256698</v>
      </c>
      <c r="W112" s="14">
        <v>0.10268840899074483</v>
      </c>
      <c r="X112" s="26">
        <f t="shared" si="3"/>
        <v>1.9279712977377142E-2</v>
      </c>
    </row>
    <row r="113" spans="1:24" x14ac:dyDescent="0.4">
      <c r="B113" s="11" t="s">
        <v>116</v>
      </c>
      <c r="C113" s="10">
        <v>18580</v>
      </c>
      <c r="D113" s="14">
        <v>0.23103589999999999</v>
      </c>
      <c r="F113" s="14">
        <f>VLOOKUP(C113, '169 MSAs'!$C$9:$K$177, 8, FALSE)</f>
        <v>0.2126690288524116</v>
      </c>
      <c r="G113" s="14">
        <v>0.20433996383363473</v>
      </c>
      <c r="H113" s="14">
        <v>0.20754444283856049</v>
      </c>
      <c r="I113" s="32">
        <v>0.20607986136183118</v>
      </c>
      <c r="J113" s="26">
        <v>0.20324675324675326</v>
      </c>
      <c r="K113" s="26">
        <v>0.20596734575928333</v>
      </c>
      <c r="L113" s="14">
        <v>0.20497973364215402</v>
      </c>
      <c r="M113" s="14">
        <v>0.19907306828879717</v>
      </c>
      <c r="N113" s="26">
        <f t="shared" si="2"/>
        <v>1.3595960563614423E-2</v>
      </c>
      <c r="O113" s="26"/>
      <c r="P113" s="26">
        <f>VLOOKUP(C113, '169 MSAs'!$C$9:$K$177, 9, FALSE)</f>
        <v>0.14108033841926387</v>
      </c>
      <c r="Q113" s="26">
        <v>0.13866184448462929</v>
      </c>
      <c r="R113" s="26">
        <f>VLOOKUP(C113, '169 MSAs'!$C$9:$K$177, 9, FALSE)</f>
        <v>0.14108033841926387</v>
      </c>
      <c r="S113" s="26">
        <v>0.13531662935952055</v>
      </c>
      <c r="T113" s="26">
        <v>0.13131313131313133</v>
      </c>
      <c r="U113" s="26">
        <v>0.12816067042334922</v>
      </c>
      <c r="V113" s="14">
        <v>0.12594093804284887</v>
      </c>
      <c r="W113" s="14">
        <v>0.11854587587805054</v>
      </c>
      <c r="X113" s="26">
        <f t="shared" si="3"/>
        <v>2.2534462541213329E-2</v>
      </c>
    </row>
    <row r="114" spans="1:24" x14ac:dyDescent="0.4">
      <c r="B114" s="11" t="s">
        <v>121</v>
      </c>
      <c r="C114" s="10">
        <v>19780</v>
      </c>
      <c r="D114" s="14">
        <v>0.10783230000000001</v>
      </c>
      <c r="F114" s="14">
        <f>VLOOKUP(C114, '169 MSAs'!$C$9:$K$177, 8, FALSE)</f>
        <v>0.16142439901145811</v>
      </c>
      <c r="G114" s="14">
        <v>0.15317580023462377</v>
      </c>
      <c r="H114" s="14">
        <v>0.15547388350595834</v>
      </c>
      <c r="I114" s="32">
        <v>0.15392287234042554</v>
      </c>
      <c r="J114" s="26">
        <v>0.14825182501783851</v>
      </c>
      <c r="K114" s="26">
        <v>0.14829146002506949</v>
      </c>
      <c r="L114" s="14">
        <v>0.14401347240330292</v>
      </c>
      <c r="M114" s="14">
        <v>0.13753721244925576</v>
      </c>
      <c r="N114" s="26">
        <f t="shared" si="2"/>
        <v>2.3887186562202345E-2</v>
      </c>
      <c r="O114" s="26"/>
      <c r="P114" s="26">
        <f>VLOOKUP(C114, '169 MSAs'!$C$9:$K$177, 9, FALSE)</f>
        <v>0.10503257694900023</v>
      </c>
      <c r="Q114" s="26">
        <v>0.10133512094296408</v>
      </c>
      <c r="R114" s="26">
        <f>VLOOKUP(C114, '169 MSAs'!$C$9:$K$177, 9, FALSE)</f>
        <v>0.10503257694900023</v>
      </c>
      <c r="S114" s="26">
        <v>9.8127216312056731E-2</v>
      </c>
      <c r="T114" s="26">
        <v>9.4132499039464301E-2</v>
      </c>
      <c r="U114" s="26">
        <v>8.9105673333696664E-2</v>
      </c>
      <c r="V114" s="14">
        <v>8.5723598435462844E-2</v>
      </c>
      <c r="W114" s="14">
        <v>8.0108254397834908E-2</v>
      </c>
      <c r="X114" s="26">
        <f t="shared" si="3"/>
        <v>2.492432255116532E-2</v>
      </c>
    </row>
    <row r="115" spans="1:24" x14ac:dyDescent="0.4">
      <c r="B115" s="11" t="s">
        <v>118</v>
      </c>
      <c r="C115" s="10">
        <v>37340</v>
      </c>
      <c r="D115" s="14">
        <v>0.17668200000000001</v>
      </c>
      <c r="F115" s="14">
        <f>VLOOKUP(C115, '169 MSAs'!$C$9:$K$177, 8, FALSE)</f>
        <v>0.15465559410727489</v>
      </c>
      <c r="G115" s="14">
        <v>0.15016445503005557</v>
      </c>
      <c r="H115" s="14">
        <v>0.15465909090909091</v>
      </c>
      <c r="I115" s="32">
        <v>0.15231300605854708</v>
      </c>
      <c r="J115" s="26">
        <v>0.15261907455594526</v>
      </c>
      <c r="K115" s="26">
        <v>0.15117397454031117</v>
      </c>
      <c r="L115" s="14">
        <v>0.15137458988573368</v>
      </c>
      <c r="M115" s="14">
        <v>0.14727631950324585</v>
      </c>
      <c r="N115" s="26">
        <f t="shared" si="2"/>
        <v>7.3792746040290402E-3</v>
      </c>
      <c r="O115" s="26"/>
      <c r="P115" s="26">
        <f>VLOOKUP(C115, '169 MSAs'!$C$9:$K$177, 9, FALSE)</f>
        <v>0.10659234400773562</v>
      </c>
      <c r="Q115" s="26">
        <v>0.10519451060451401</v>
      </c>
      <c r="R115" s="26">
        <f>VLOOKUP(C115, '169 MSAs'!$C$9:$K$177, 9, FALSE)</f>
        <v>0.10659234400773562</v>
      </c>
      <c r="S115" s="26">
        <v>0.10492044618085046</v>
      </c>
      <c r="T115" s="26">
        <v>0.10459327978278085</v>
      </c>
      <c r="U115" s="26">
        <v>0.10178217821782178</v>
      </c>
      <c r="V115" s="14">
        <v>9.9445638646905754E-2</v>
      </c>
      <c r="W115" s="14">
        <v>9.2915608241603165E-2</v>
      </c>
      <c r="X115" s="26">
        <f t="shared" si="3"/>
        <v>1.3676735766132458E-2</v>
      </c>
    </row>
    <row r="116" spans="1:24" x14ac:dyDescent="0.4">
      <c r="B116" s="11" t="s">
        <v>119</v>
      </c>
      <c r="C116" s="10">
        <v>45780</v>
      </c>
      <c r="D116" s="14">
        <v>0.1408269</v>
      </c>
      <c r="F116" s="14">
        <f>VLOOKUP(C116, '169 MSAs'!$C$9:$K$177, 8, FALSE)</f>
        <v>0.16122957292995566</v>
      </c>
      <c r="G116" s="14">
        <v>0.15707884219450163</v>
      </c>
      <c r="H116" s="14">
        <v>0.16479332849891226</v>
      </c>
      <c r="I116" s="32">
        <v>0.16459047962929529</v>
      </c>
      <c r="J116" s="26">
        <v>0.16083874068733478</v>
      </c>
      <c r="K116" s="26">
        <v>0.15981325193032861</v>
      </c>
      <c r="L116" s="14">
        <v>0.15926566132204803</v>
      </c>
      <c r="M116" s="14">
        <v>0.15680790288026661</v>
      </c>
      <c r="N116" s="26">
        <f t="shared" si="2"/>
        <v>4.4216700496890471E-3</v>
      </c>
      <c r="O116" s="26"/>
      <c r="P116" s="26">
        <f>VLOOKUP(C116, '169 MSAs'!$C$9:$K$177, 9, FALSE)</f>
        <v>0.10880262438490979</v>
      </c>
      <c r="Q116" s="26">
        <v>0.10736344919462275</v>
      </c>
      <c r="R116" s="26">
        <f>VLOOKUP(C116, '169 MSAs'!$C$9:$K$177, 9, FALSE)</f>
        <v>0.10880262438490979</v>
      </c>
      <c r="S116" s="26">
        <v>0.10453150388156707</v>
      </c>
      <c r="T116" s="26">
        <v>0.10195866378274453</v>
      </c>
      <c r="U116" s="26">
        <v>0.10229245226551745</v>
      </c>
      <c r="V116" s="14">
        <v>0.10073314656970853</v>
      </c>
      <c r="W116" s="14">
        <v>9.4025232087598193E-2</v>
      </c>
      <c r="X116" s="26">
        <f t="shared" si="3"/>
        <v>1.4777392297311592E-2</v>
      </c>
    </row>
    <row r="117" spans="1:24" x14ac:dyDescent="0.4">
      <c r="B117" s="11" t="s">
        <v>117</v>
      </c>
      <c r="C117" s="10">
        <v>49620</v>
      </c>
      <c r="D117" s="14">
        <v>0.20715339999999999</v>
      </c>
      <c r="F117" s="14">
        <f>VLOOKUP(C117, '169 MSAs'!$C$9:$K$177, 8, FALSE)</f>
        <v>0.14525361292150751</v>
      </c>
      <c r="G117" s="14">
        <v>0.14268774703557313</v>
      </c>
      <c r="H117" s="14">
        <v>0.14916037416882677</v>
      </c>
      <c r="I117" s="32">
        <v>0.14918924984570497</v>
      </c>
      <c r="J117" s="26">
        <v>0.14635101858070293</v>
      </c>
      <c r="K117" s="26">
        <v>0.14838567005749667</v>
      </c>
      <c r="L117" s="14">
        <v>0.14831163098653719</v>
      </c>
      <c r="M117" s="14">
        <v>0.14517738359201773</v>
      </c>
      <c r="N117" s="26">
        <f t="shared" si="2"/>
        <v>7.6229329489779785E-5</v>
      </c>
      <c r="O117" s="26"/>
      <c r="P117" s="26">
        <f>VLOOKUP(C117, '169 MSAs'!$C$9:$K$177, 9, FALSE)</f>
        <v>9.5834514026636439E-2</v>
      </c>
      <c r="Q117" s="26">
        <v>9.4861660079051377E-2</v>
      </c>
      <c r="R117" s="26">
        <f>VLOOKUP(C117, '169 MSAs'!$C$9:$K$177, 9, FALSE)</f>
        <v>9.5834514026636439E-2</v>
      </c>
      <c r="S117" s="26">
        <v>9.4709083768164726E-2</v>
      </c>
      <c r="T117" s="26">
        <v>9.2119991045444369E-2</v>
      </c>
      <c r="U117" s="26">
        <v>9.0944272445820429E-2</v>
      </c>
      <c r="V117" s="14">
        <v>9.0156698300595889E-2</v>
      </c>
      <c r="W117" s="14">
        <v>8.5809312638580937E-2</v>
      </c>
      <c r="X117" s="26">
        <f t="shared" si="3"/>
        <v>1.0025201388055502E-2</v>
      </c>
    </row>
    <row r="118" spans="1:24" x14ac:dyDescent="0.4">
      <c r="B118" s="11" t="s">
        <v>124</v>
      </c>
      <c r="C118" s="10">
        <v>14260</v>
      </c>
      <c r="D118" s="14">
        <v>0.1186803</v>
      </c>
      <c r="F118" s="14">
        <f>VLOOKUP(C118, '169 MSAs'!$C$9:$K$177, 8, FALSE)</f>
        <v>0.13831961842863882</v>
      </c>
      <c r="G118" s="14">
        <v>0.12894573963276254</v>
      </c>
      <c r="H118" s="14">
        <v>0.13373457104967867</v>
      </c>
      <c r="I118" s="32">
        <v>0.13185391581251865</v>
      </c>
      <c r="J118" s="26">
        <v>0.1267564259485924</v>
      </c>
      <c r="K118" s="26">
        <v>0.12172320740169622</v>
      </c>
      <c r="L118" s="14">
        <v>0.11581450653983354</v>
      </c>
      <c r="M118" s="14">
        <v>0.10973026408699336</v>
      </c>
      <c r="N118" s="26">
        <f t="shared" si="2"/>
        <v>2.8589354341645459E-2</v>
      </c>
      <c r="O118" s="26"/>
      <c r="P118" s="26">
        <f>VLOOKUP(C118, '169 MSAs'!$C$9:$K$177, 9, FALSE)</f>
        <v>8.9574925310550862E-2</v>
      </c>
      <c r="Q118" s="26">
        <v>8.4794718382504644E-2</v>
      </c>
      <c r="R118" s="26">
        <f>VLOOKUP(C118, '169 MSAs'!$C$9:$K$177, 9, FALSE)</f>
        <v>8.9574925310550862E-2</v>
      </c>
      <c r="S118" s="26">
        <v>7.9609911433973529E-2</v>
      </c>
      <c r="T118" s="26">
        <v>7.2998776009791919E-2</v>
      </c>
      <c r="U118" s="26">
        <v>6.727062451811873E-2</v>
      </c>
      <c r="V118" s="14">
        <v>6.2639714625445903E-2</v>
      </c>
      <c r="W118" s="14">
        <v>5.5076966530151109E-2</v>
      </c>
      <c r="X118" s="26">
        <f t="shared" si="3"/>
        <v>3.4497958780399754E-2</v>
      </c>
    </row>
    <row r="119" spans="1:24" x14ac:dyDescent="0.4">
      <c r="B119" s="11" t="s">
        <v>122</v>
      </c>
      <c r="C119" s="10">
        <v>17820</v>
      </c>
      <c r="D119" s="14">
        <v>0.1074219</v>
      </c>
      <c r="F119" s="14">
        <f>VLOOKUP(C119, '169 MSAs'!$C$9:$K$177, 8, FALSE)</f>
        <v>0.14907121644441856</v>
      </c>
      <c r="G119" s="14">
        <v>0.14704189686924493</v>
      </c>
      <c r="H119" s="14">
        <v>0.1462857142857143</v>
      </c>
      <c r="I119" s="32">
        <v>0.14594288945433984</v>
      </c>
      <c r="J119" s="26">
        <v>0.13965604167833734</v>
      </c>
      <c r="K119" s="26">
        <v>0.14154870940882597</v>
      </c>
      <c r="L119" s="14">
        <v>0.13962097353444941</v>
      </c>
      <c r="M119" s="14">
        <v>0.13594407122180349</v>
      </c>
      <c r="N119" s="26">
        <f t="shared" si="2"/>
        <v>1.3127145222615072E-2</v>
      </c>
      <c r="O119" s="26"/>
      <c r="P119" s="26">
        <f>VLOOKUP(C119, '169 MSAs'!$C$9:$K$177, 9, FALSE)</f>
        <v>0.10289407791300297</v>
      </c>
      <c r="Q119" s="26">
        <v>0.10031077348066299</v>
      </c>
      <c r="R119" s="26">
        <f>VLOOKUP(C119, '169 MSAs'!$C$9:$K$177, 9, FALSE)</f>
        <v>0.10289407791300297</v>
      </c>
      <c r="S119" s="26">
        <v>9.6239751201583262E-2</v>
      </c>
      <c r="T119" s="26">
        <v>9.1815584561089014E-2</v>
      </c>
      <c r="U119" s="26">
        <v>8.903691368304191E-2</v>
      </c>
      <c r="V119" s="14">
        <v>8.5971600640919382E-2</v>
      </c>
      <c r="W119" s="14">
        <v>7.7994428969359333E-2</v>
      </c>
      <c r="X119" s="26">
        <f t="shared" si="3"/>
        <v>2.4899648943643632E-2</v>
      </c>
    </row>
    <row r="120" spans="1:24" x14ac:dyDescent="0.4">
      <c r="B120" s="11" t="s">
        <v>129</v>
      </c>
      <c r="C120" s="10">
        <v>29180</v>
      </c>
      <c r="D120" s="14">
        <v>0.16771179999999999</v>
      </c>
      <c r="F120" s="14">
        <f>VLOOKUP(C120, '169 MSAs'!$C$9:$K$177, 8, FALSE)</f>
        <v>0.23386491557223266</v>
      </c>
      <c r="G120" s="14">
        <v>0.22684967566043057</v>
      </c>
      <c r="H120" s="14">
        <v>0.23008434864104968</v>
      </c>
      <c r="I120" s="32">
        <v>0.23386788850706378</v>
      </c>
      <c r="J120" s="26">
        <v>0.23060364997660271</v>
      </c>
      <c r="K120" s="26">
        <v>0.22598447292114862</v>
      </c>
      <c r="L120" s="14">
        <v>0.2216922636649814</v>
      </c>
      <c r="M120" s="14">
        <v>0.2105814064135503</v>
      </c>
      <c r="N120" s="26">
        <f t="shared" si="2"/>
        <v>2.3283509158682353E-2</v>
      </c>
      <c r="O120" s="26"/>
      <c r="P120" s="26">
        <f>VLOOKUP(C120, '169 MSAs'!$C$9:$K$177, 9, FALSE)</f>
        <v>0.16219512195121952</v>
      </c>
      <c r="Q120" s="26">
        <v>0.16198176177493653</v>
      </c>
      <c r="R120" s="26">
        <f>VLOOKUP(C120, '169 MSAs'!$C$9:$K$177, 9, FALSE)</f>
        <v>0.16219512195121952</v>
      </c>
      <c r="S120" s="26">
        <v>0.16170294005345551</v>
      </c>
      <c r="T120" s="26">
        <v>0.15676181562938699</v>
      </c>
      <c r="U120" s="26">
        <v>0.14900383500140305</v>
      </c>
      <c r="V120" s="14">
        <v>0.14003624916531526</v>
      </c>
      <c r="W120" s="14">
        <v>0.1301741364544676</v>
      </c>
      <c r="X120" s="26">
        <f t="shared" si="3"/>
        <v>3.2020985496751919E-2</v>
      </c>
    </row>
    <row r="121" spans="1:24" x14ac:dyDescent="0.4">
      <c r="A121" s="10" t="s">
        <v>188</v>
      </c>
      <c r="B121" s="11" t="s">
        <v>120</v>
      </c>
      <c r="C121" s="10">
        <v>11244</v>
      </c>
      <c r="D121" s="14">
        <v>5.2708600000000001E-2</v>
      </c>
      <c r="F121" s="14">
        <f>VLOOKUP(C121, '169 MSAs'!$C$9:$K$177, 8, FALSE)</f>
        <v>0.16581170790585395</v>
      </c>
      <c r="G121" s="14">
        <v>0.16733481811432813</v>
      </c>
      <c r="H121" s="14">
        <v>0.16754155730533685</v>
      </c>
      <c r="I121" s="32">
        <v>0.16968792208715433</v>
      </c>
      <c r="J121" s="26">
        <v>0.17075714385037891</v>
      </c>
      <c r="K121" s="26">
        <v>0.17546604980269426</v>
      </c>
      <c r="L121" s="14">
        <v>0.17741503880117743</v>
      </c>
      <c r="M121" s="14">
        <v>0.1787819253438114</v>
      </c>
      <c r="N121" s="26">
        <f t="shared" si="2"/>
        <v>-1.2970217437957454E-2</v>
      </c>
      <c r="O121" s="26"/>
      <c r="P121" s="26">
        <f>VLOOKUP(C121, '169 MSAs'!$C$9:$K$177, 9, FALSE)</f>
        <v>0.13133675316837659</v>
      </c>
      <c r="Q121" s="26">
        <v>0.13184855233853007</v>
      </c>
      <c r="R121" s="26">
        <f>VLOOKUP(C121, '169 MSAs'!$C$9:$K$177, 9, FALSE)</f>
        <v>0.13133675316837659</v>
      </c>
      <c r="S121" s="26">
        <v>0.13158455960759224</v>
      </c>
      <c r="T121" s="26">
        <v>0.13182229020371272</v>
      </c>
      <c r="U121" s="26">
        <v>0.13171860117022724</v>
      </c>
      <c r="V121" s="14">
        <v>0.12991704575862992</v>
      </c>
      <c r="W121" s="14">
        <v>0.12305173542894564</v>
      </c>
      <c r="X121" s="26">
        <f t="shared" si="3"/>
        <v>8.2850177394309527E-3</v>
      </c>
    </row>
    <row r="122" spans="1:24" x14ac:dyDescent="0.4">
      <c r="B122" s="11" t="s">
        <v>125</v>
      </c>
      <c r="C122" s="10">
        <v>23060</v>
      </c>
      <c r="D122" s="14">
        <v>0.15587409999999999</v>
      </c>
      <c r="F122" s="14">
        <f>VLOOKUP(C122, '169 MSAs'!$C$9:$K$177, 8, FALSE)</f>
        <v>0.15659213058191229</v>
      </c>
      <c r="G122" s="14">
        <v>0.15253231337378001</v>
      </c>
      <c r="H122" s="14">
        <v>0.15911623942830919</v>
      </c>
      <c r="I122" s="32">
        <v>0.15722049689440995</v>
      </c>
      <c r="J122" s="26">
        <v>0.15457674655787865</v>
      </c>
      <c r="K122" s="26">
        <v>0.15268508700804589</v>
      </c>
      <c r="L122" s="14">
        <v>0.14720059325176121</v>
      </c>
      <c r="M122" s="14">
        <v>0.13959624470761489</v>
      </c>
      <c r="N122" s="26">
        <f t="shared" si="2"/>
        <v>1.6995885874297401E-2</v>
      </c>
      <c r="O122" s="26"/>
      <c r="P122" s="26">
        <f>VLOOKUP(C122, '169 MSAs'!$C$9:$K$177, 9, FALSE)</f>
        <v>0.10138676929201779</v>
      </c>
      <c r="Q122" s="26">
        <v>9.819308889475073E-2</v>
      </c>
      <c r="R122" s="26">
        <f>VLOOKUP(C122, '169 MSAs'!$C$9:$K$177, 9, FALSE)</f>
        <v>0.10138676929201779</v>
      </c>
      <c r="S122" s="26">
        <v>9.6661490683229809E-2</v>
      </c>
      <c r="T122" s="26">
        <v>9.4339622641509441E-2</v>
      </c>
      <c r="U122" s="26">
        <v>9.0937441526850876E-2</v>
      </c>
      <c r="V122" s="14">
        <v>8.4414781856383639E-2</v>
      </c>
      <c r="W122" s="14">
        <v>7.6148984475670367E-2</v>
      </c>
      <c r="X122" s="26">
        <f t="shared" si="3"/>
        <v>2.5237784816347419E-2</v>
      </c>
    </row>
    <row r="123" spans="1:24" x14ac:dyDescent="0.4">
      <c r="B123" s="11" t="s">
        <v>123</v>
      </c>
      <c r="C123" s="10">
        <v>39740</v>
      </c>
      <c r="D123" s="14">
        <v>0.2373768</v>
      </c>
      <c r="F123" s="14">
        <f>VLOOKUP(C123, '169 MSAs'!$C$9:$K$177, 8, FALSE)</f>
        <v>0.15799068260076971</v>
      </c>
      <c r="G123" s="14">
        <v>0.15509212391172303</v>
      </c>
      <c r="H123" s="14">
        <v>0.16084527895551518</v>
      </c>
      <c r="I123" s="32">
        <v>0.16081616215853414</v>
      </c>
      <c r="J123" s="26">
        <v>0.15938543754175016</v>
      </c>
      <c r="K123" s="26">
        <v>0.1648607325666423</v>
      </c>
      <c r="L123" s="14">
        <v>0.16631243358129649</v>
      </c>
      <c r="M123" s="14">
        <v>0.16912982967724832</v>
      </c>
      <c r="N123" s="26">
        <f t="shared" si="2"/>
        <v>-1.1139147076478617E-2</v>
      </c>
      <c r="O123" s="26"/>
      <c r="P123" s="26">
        <f>VLOOKUP(C123, '169 MSAs'!$C$9:$K$177, 9, FALSE)</f>
        <v>0.10377422186212949</v>
      </c>
      <c r="Q123" s="26">
        <v>0.10170749814402376</v>
      </c>
      <c r="R123" s="26">
        <f>VLOOKUP(C123, '169 MSAs'!$C$9:$K$177, 9, FALSE)</f>
        <v>0.10377422186212949</v>
      </c>
      <c r="S123" s="26">
        <v>0.10658433451909524</v>
      </c>
      <c r="T123" s="26">
        <v>0.10507682030728123</v>
      </c>
      <c r="U123" s="26">
        <v>0.10755833277936581</v>
      </c>
      <c r="V123" s="14">
        <v>0.10793039319872476</v>
      </c>
      <c r="W123" s="14">
        <v>0.103916760554046</v>
      </c>
      <c r="X123" s="26">
        <f t="shared" si="3"/>
        <v>-1.4253869191650781E-4</v>
      </c>
    </row>
    <row r="124" spans="1:24" x14ac:dyDescent="0.4">
      <c r="B124" s="11" t="s">
        <v>126</v>
      </c>
      <c r="C124" s="10">
        <v>42340</v>
      </c>
      <c r="D124" s="14">
        <v>0.16093950000000001</v>
      </c>
      <c r="F124" s="14">
        <f>VLOOKUP(C124, '169 MSAs'!$C$9:$K$177, 8, FALSE)</f>
        <v>0.18061428001595534</v>
      </c>
      <c r="G124" s="14">
        <v>0.17731909467644247</v>
      </c>
      <c r="H124" s="14">
        <v>0.18157203153619494</v>
      </c>
      <c r="I124" s="32">
        <v>0.18728167672276913</v>
      </c>
      <c r="J124" s="26">
        <v>0.18506493506493507</v>
      </c>
      <c r="K124" s="26">
        <v>0.18788598574821852</v>
      </c>
      <c r="L124" s="14">
        <v>0.18800507051180479</v>
      </c>
      <c r="M124" s="14">
        <v>0.18476627382741437</v>
      </c>
      <c r="N124" s="26">
        <f t="shared" si="2"/>
        <v>-4.1519938114590316E-3</v>
      </c>
      <c r="O124" s="26"/>
      <c r="P124" s="26">
        <f>VLOOKUP(C124, '169 MSAs'!$C$9:$K$177, 9, FALSE)</f>
        <v>0.1206222576785002</v>
      </c>
      <c r="Q124" s="26">
        <v>0.11850494102645839</v>
      </c>
      <c r="R124" s="26">
        <f>VLOOKUP(C124, '169 MSAs'!$C$9:$K$177, 9, FALSE)</f>
        <v>0.1206222576785002</v>
      </c>
      <c r="S124" s="26">
        <v>0.12178469355350904</v>
      </c>
      <c r="T124" s="26">
        <v>0.11862527716186252</v>
      </c>
      <c r="U124" s="26">
        <v>0.11852731591448931</v>
      </c>
      <c r="V124" s="14">
        <v>0.11472032958326731</v>
      </c>
      <c r="W124" s="14">
        <v>0.10780669144981413</v>
      </c>
      <c r="X124" s="26">
        <f t="shared" si="3"/>
        <v>1.2815566228686071E-2</v>
      </c>
    </row>
    <row r="125" spans="1:24" x14ac:dyDescent="0.4">
      <c r="B125" s="11" t="s">
        <v>128</v>
      </c>
      <c r="C125" s="10">
        <v>26620</v>
      </c>
      <c r="D125" s="14">
        <v>0.1234248</v>
      </c>
      <c r="F125" s="14">
        <f>VLOOKUP(C125, '169 MSAs'!$C$9:$K$177, 8, FALSE)</f>
        <v>0.15432466415194229</v>
      </c>
      <c r="G125" s="14">
        <v>0.14639952390398731</v>
      </c>
      <c r="H125" s="14">
        <v>0.15246548323471401</v>
      </c>
      <c r="I125" s="32">
        <v>0.15458401305057096</v>
      </c>
      <c r="J125" s="26">
        <v>0.15067519545131486</v>
      </c>
      <c r="K125" s="26">
        <v>0.15430951618071131</v>
      </c>
      <c r="L125" s="14">
        <v>0.14994578735888769</v>
      </c>
      <c r="M125" s="14">
        <v>0.1442587669325231</v>
      </c>
      <c r="N125" s="26">
        <f t="shared" si="2"/>
        <v>1.0065897219419195E-2</v>
      </c>
      <c r="O125" s="26"/>
      <c r="P125" s="26">
        <f>VLOOKUP(C125, '169 MSAs'!$C$9:$K$177, 9, FALSE)</f>
        <v>9.6022764873271133E-2</v>
      </c>
      <c r="Q125" s="26">
        <v>9.5483700324009782E-2</v>
      </c>
      <c r="R125" s="26">
        <f>VLOOKUP(C125, '169 MSAs'!$C$9:$K$177, 9, FALSE)</f>
        <v>9.6022764873271133E-2</v>
      </c>
      <c r="S125" s="26">
        <v>9.533442088091354E-2</v>
      </c>
      <c r="T125" s="26">
        <v>9.2136719002390649E-2</v>
      </c>
      <c r="U125" s="26">
        <v>9.0996475488625439E-2</v>
      </c>
      <c r="V125" s="14">
        <v>8.7505580713055683E-2</v>
      </c>
      <c r="W125" s="14">
        <v>8.0833016837574378E-2</v>
      </c>
      <c r="X125" s="26">
        <f t="shared" si="3"/>
        <v>1.5189748035696754E-2</v>
      </c>
    </row>
    <row r="126" spans="1:24" x14ac:dyDescent="0.4">
      <c r="B126" s="11" t="s">
        <v>127</v>
      </c>
      <c r="C126" s="10">
        <v>25420</v>
      </c>
      <c r="D126" s="14">
        <v>0.1536458</v>
      </c>
      <c r="F126" s="14">
        <f>VLOOKUP(C126, '169 MSAs'!$C$9:$K$177, 8, FALSE)</f>
        <v>0.13690859114568105</v>
      </c>
      <c r="G126" s="14">
        <v>0.13445769118929921</v>
      </c>
      <c r="H126" s="14">
        <v>0.13778911367456959</v>
      </c>
      <c r="I126" s="32">
        <v>0.13489685375129654</v>
      </c>
      <c r="J126" s="26">
        <v>0.13353200756490344</v>
      </c>
      <c r="K126" s="26">
        <v>0.13373877458224395</v>
      </c>
      <c r="L126" s="14">
        <v>0.13329182703192211</v>
      </c>
      <c r="M126" s="14">
        <v>0.13131998642687479</v>
      </c>
      <c r="N126" s="26">
        <f t="shared" si="2"/>
        <v>5.5886047188062615E-3</v>
      </c>
      <c r="O126" s="26"/>
      <c r="P126" s="26">
        <f>VLOOKUP(C126, '169 MSAs'!$C$9:$K$177, 9, FALSE)</f>
        <v>8.8309257851336337E-2</v>
      </c>
      <c r="Q126" s="26">
        <v>8.706019191625472E-2</v>
      </c>
      <c r="R126" s="26">
        <f>VLOOKUP(C126, '169 MSAs'!$C$9:$K$177, 9, FALSE)</f>
        <v>8.8309257851336337E-2</v>
      </c>
      <c r="S126" s="26">
        <v>8.6608274749337327E-2</v>
      </c>
      <c r="T126" s="26">
        <v>8.4245515502321053E-2</v>
      </c>
      <c r="U126" s="26">
        <v>8.3721723314766391E-2</v>
      </c>
      <c r="V126" s="14">
        <v>8.1559882273035997E-2</v>
      </c>
      <c r="W126" s="14">
        <v>7.8102024657844132E-2</v>
      </c>
      <c r="X126" s="26">
        <f t="shared" si="3"/>
        <v>1.0207233193492204E-2</v>
      </c>
    </row>
    <row r="127" spans="1:24" x14ac:dyDescent="0.4">
      <c r="B127" s="11" t="s">
        <v>130</v>
      </c>
      <c r="C127" s="10">
        <v>42540</v>
      </c>
      <c r="D127" s="14">
        <v>0.21541569999999999</v>
      </c>
      <c r="F127" s="14">
        <f>VLOOKUP(C127, '169 MSAs'!$C$9:$K$177, 8, FALSE)</f>
        <v>0.16</v>
      </c>
      <c r="G127" s="14">
        <v>0.15892588025756954</v>
      </c>
      <c r="H127" s="14">
        <v>0.16505320974939924</v>
      </c>
      <c r="I127" s="32">
        <v>0.16158453580179691</v>
      </c>
      <c r="J127" s="26">
        <v>0.15663390663390664</v>
      </c>
      <c r="K127" s="26">
        <v>0.16054105752151934</v>
      </c>
      <c r="L127" s="14">
        <v>0.15925155925155926</v>
      </c>
      <c r="M127" s="14">
        <v>0.15764899752815162</v>
      </c>
      <c r="N127" s="26">
        <f t="shared" si="2"/>
        <v>2.3510024718483846E-3</v>
      </c>
      <c r="O127" s="26"/>
      <c r="P127" s="26">
        <f>VLOOKUP(C127, '169 MSAs'!$C$9:$K$177, 9, FALSE)</f>
        <v>0.10744027303754267</v>
      </c>
      <c r="Q127" s="26">
        <v>0.10412385258254556</v>
      </c>
      <c r="R127" s="26">
        <f>VLOOKUP(C127, '169 MSAs'!$C$9:$K$177, 9, FALSE)</f>
        <v>0.10744027303754267</v>
      </c>
      <c r="S127" s="26">
        <v>0.10039477266539613</v>
      </c>
      <c r="T127" s="26">
        <v>9.9713349713349719E-2</v>
      </c>
      <c r="U127" s="26">
        <v>9.9398824976089636E-2</v>
      </c>
      <c r="V127" s="14">
        <v>9.7782397782397779E-2</v>
      </c>
      <c r="W127" s="14">
        <v>9.5372150508102174E-2</v>
      </c>
      <c r="X127" s="26">
        <f t="shared" si="3"/>
        <v>1.2068122529440492E-2</v>
      </c>
    </row>
    <row r="128" spans="1:24" x14ac:dyDescent="0.4">
      <c r="B128" s="11" t="s">
        <v>132</v>
      </c>
      <c r="C128" s="10">
        <v>49660</v>
      </c>
      <c r="D128" s="14">
        <v>0.20655989999999999</v>
      </c>
      <c r="F128" s="14">
        <f>VLOOKUP(C128, '169 MSAs'!$C$9:$K$177, 8, FALSE)</f>
        <v>0.14451161310849506</v>
      </c>
      <c r="G128" s="14">
        <v>0.14442250111486271</v>
      </c>
      <c r="H128" s="14">
        <v>0.15122511485451762</v>
      </c>
      <c r="I128" s="32">
        <v>0.14865553714795463</v>
      </c>
      <c r="J128" s="26">
        <v>0.14632901703131976</v>
      </c>
      <c r="K128" s="26">
        <v>0.1468904998092331</v>
      </c>
      <c r="L128" s="14">
        <v>0.14396540760523974</v>
      </c>
      <c r="M128" s="14">
        <v>0.14236465781409602</v>
      </c>
      <c r="N128" s="26">
        <f t="shared" si="2"/>
        <v>2.1469552943990389E-3</v>
      </c>
      <c r="O128" s="26"/>
      <c r="P128" s="26">
        <f>VLOOKUP(C128, '169 MSAs'!$C$9:$K$177, 9, FALSE)</f>
        <v>9.8059179128221444E-2</v>
      </c>
      <c r="Q128" s="26">
        <v>9.7216028540485444E-2</v>
      </c>
      <c r="R128" s="26">
        <f>VLOOKUP(C128, '169 MSAs'!$C$9:$K$177, 9, FALSE)</f>
        <v>9.8059179128221444E-2</v>
      </c>
      <c r="S128" s="26">
        <v>9.7107174716452152E-2</v>
      </c>
      <c r="T128" s="26">
        <v>9.4597180583019705E-2</v>
      </c>
      <c r="U128" s="26">
        <v>9.0614269362838618E-2</v>
      </c>
      <c r="V128" s="14">
        <v>8.8134299885539877E-2</v>
      </c>
      <c r="W128" s="14">
        <v>8.2609805924412666E-2</v>
      </c>
      <c r="X128" s="26">
        <f t="shared" si="3"/>
        <v>1.5449373203808778E-2</v>
      </c>
    </row>
    <row r="129" spans="2:24" x14ac:dyDescent="0.4">
      <c r="B129" s="11" t="s">
        <v>133</v>
      </c>
      <c r="C129" s="10">
        <v>47300</v>
      </c>
      <c r="D129" s="14">
        <v>0.2940239</v>
      </c>
      <c r="F129" s="14">
        <f>VLOOKUP(C129, '169 MSAs'!$C$9:$K$177, 8, FALSE)</f>
        <v>0.12996796773045438</v>
      </c>
      <c r="G129" s="14">
        <v>0.12544169611307421</v>
      </c>
      <c r="H129" s="14">
        <v>0.13040663802742306</v>
      </c>
      <c r="I129" s="32">
        <v>0.13092313092313093</v>
      </c>
      <c r="J129" s="26">
        <v>0.12808713886300094</v>
      </c>
      <c r="K129" s="26">
        <v>0.12930934416715031</v>
      </c>
      <c r="L129" s="14">
        <v>0.12756369518747473</v>
      </c>
      <c r="M129" s="14">
        <v>0.12398315352218311</v>
      </c>
      <c r="N129" s="26">
        <f t="shared" si="2"/>
        <v>5.9848142082712663E-3</v>
      </c>
      <c r="O129" s="26"/>
      <c r="P129" s="26">
        <f>VLOOKUP(C129, '169 MSAs'!$C$9:$K$177, 9, FALSE)</f>
        <v>8.3283900818602444E-2</v>
      </c>
      <c r="Q129" s="26">
        <v>8.1154299175500585E-2</v>
      </c>
      <c r="R129" s="26">
        <f>VLOOKUP(C129, '169 MSAs'!$C$9:$K$177, 9, FALSE)</f>
        <v>8.3283900818602444E-2</v>
      </c>
      <c r="S129" s="26">
        <v>7.9794079794079792E-2</v>
      </c>
      <c r="T129" s="26">
        <v>7.7819198508853688E-2</v>
      </c>
      <c r="U129" s="26">
        <v>7.539175856065003E-2</v>
      </c>
      <c r="V129" s="14">
        <v>7.3141140447166214E-2</v>
      </c>
      <c r="W129" s="14">
        <v>6.7328217850343278E-2</v>
      </c>
      <c r="X129" s="26">
        <f t="shared" si="3"/>
        <v>1.5955682968259166E-2</v>
      </c>
    </row>
    <row r="130" spans="2:24" x14ac:dyDescent="0.4">
      <c r="B130" s="11" t="s">
        <v>131</v>
      </c>
      <c r="C130" s="10">
        <v>33700</v>
      </c>
      <c r="D130" s="14">
        <v>0.21649270000000001</v>
      </c>
      <c r="F130" s="14">
        <f>VLOOKUP(C130, '169 MSAs'!$C$9:$K$177, 8, FALSE)</f>
        <v>0.14709640778077523</v>
      </c>
      <c r="G130" s="14">
        <v>0.14457661716055464</v>
      </c>
      <c r="H130" s="14">
        <v>0.14408197406942702</v>
      </c>
      <c r="I130" s="32">
        <v>0.14760096651708665</v>
      </c>
      <c r="J130" s="26">
        <v>0.1488127729257642</v>
      </c>
      <c r="K130" s="26">
        <v>0.1506691902122482</v>
      </c>
      <c r="L130" s="14">
        <v>0.15284956702691818</v>
      </c>
      <c r="M130" s="14">
        <v>0.14834287235458538</v>
      </c>
      <c r="N130" s="26">
        <f t="shared" si="2"/>
        <v>-1.246464573810141E-3</v>
      </c>
      <c r="O130" s="26"/>
      <c r="P130" s="26">
        <f>VLOOKUP(C130, '169 MSAs'!$C$9:$K$177, 9, FALSE)</f>
        <v>9.9815419565526059E-2</v>
      </c>
      <c r="Q130" s="26">
        <v>9.924685014429506E-2</v>
      </c>
      <c r="R130" s="26">
        <f>VLOOKUP(C130, '169 MSAs'!$C$9:$K$177, 9, FALSE)</f>
        <v>9.9815419565526059E-2</v>
      </c>
      <c r="S130" s="26">
        <v>9.9413186054539179E-2</v>
      </c>
      <c r="T130" s="26">
        <v>9.9617903930131008E-2</v>
      </c>
      <c r="U130" s="26">
        <v>9.9229417331350545E-2</v>
      </c>
      <c r="V130" s="14">
        <v>9.63281197556555E-2</v>
      </c>
      <c r="W130" s="14">
        <v>8.9910821243178493E-2</v>
      </c>
      <c r="X130" s="26">
        <f t="shared" si="3"/>
        <v>9.9045983223475659E-3</v>
      </c>
    </row>
    <row r="131" spans="2:24" x14ac:dyDescent="0.4">
      <c r="B131" s="11" t="s">
        <v>135</v>
      </c>
      <c r="C131" s="10">
        <v>24540</v>
      </c>
      <c r="D131" s="14">
        <v>0.20698739999999999</v>
      </c>
      <c r="F131" s="14">
        <f>VLOOKUP(C131, '169 MSAs'!$C$9:$K$177, 8, FALSE)</f>
        <v>0.18783958602846054</v>
      </c>
      <c r="G131" s="14">
        <v>0.18375075307685687</v>
      </c>
      <c r="H131" s="14">
        <v>0.18586432506887052</v>
      </c>
      <c r="I131" s="32">
        <v>0.18639409036248067</v>
      </c>
      <c r="J131" s="26">
        <v>0.18324338216396813</v>
      </c>
      <c r="K131" s="26">
        <v>0.18101450519268733</v>
      </c>
      <c r="L131" s="14">
        <v>0.18011726159682703</v>
      </c>
      <c r="M131" s="14">
        <v>0.16923606924468176</v>
      </c>
      <c r="N131" s="26">
        <f t="shared" si="2"/>
        <v>1.8603516783778778E-2</v>
      </c>
      <c r="O131" s="26"/>
      <c r="P131" s="26">
        <f>VLOOKUP(C131, '169 MSAs'!$C$9:$K$177, 9, FALSE)</f>
        <v>0.13566192324277707</v>
      </c>
      <c r="Q131" s="26">
        <v>0.13150873569153973</v>
      </c>
      <c r="R131" s="26">
        <f>VLOOKUP(C131, '169 MSAs'!$C$9:$K$177, 9, FALSE)</f>
        <v>0.13566192324277707</v>
      </c>
      <c r="S131" s="26">
        <v>0.12575158907404227</v>
      </c>
      <c r="T131" s="26">
        <v>0.12087723807076159</v>
      </c>
      <c r="U131" s="26">
        <v>0.1153549051583555</v>
      </c>
      <c r="V131" s="14">
        <v>0.10786342472840145</v>
      </c>
      <c r="W131" s="14">
        <v>9.7579881147188005E-2</v>
      </c>
      <c r="X131" s="26">
        <f t="shared" si="3"/>
        <v>3.8082042095589061E-2</v>
      </c>
    </row>
    <row r="132" spans="2:24" x14ac:dyDescent="0.4">
      <c r="B132" s="11" t="s">
        <v>136</v>
      </c>
      <c r="C132" s="10">
        <v>13140</v>
      </c>
      <c r="D132" s="14">
        <v>0.22926569999999999</v>
      </c>
      <c r="F132" s="14">
        <f>VLOOKUP(C132, '169 MSAs'!$C$9:$K$177, 8, FALSE)</f>
        <v>0.20758385999027709</v>
      </c>
      <c r="G132" s="14">
        <v>0.20142619908176224</v>
      </c>
      <c r="H132" s="14">
        <v>0.20328863658608201</v>
      </c>
      <c r="I132" s="32">
        <v>0.20464979974601935</v>
      </c>
      <c r="J132" s="26">
        <v>0.20490521790111393</v>
      </c>
      <c r="K132" s="26">
        <v>0.20636630754162585</v>
      </c>
      <c r="L132" s="14">
        <v>0.20170538077036165</v>
      </c>
      <c r="M132" s="14">
        <v>0.18394418787461925</v>
      </c>
      <c r="N132" s="26">
        <f t="shared" si="2"/>
        <v>2.3639672115657845E-2</v>
      </c>
      <c r="O132" s="26"/>
      <c r="P132" s="26">
        <f>VLOOKUP(C132, '169 MSAs'!$C$9:$K$177, 9, FALSE)</f>
        <v>0.13806514341273698</v>
      </c>
      <c r="Q132" s="26">
        <v>0.1373449252710755</v>
      </c>
      <c r="R132" s="26">
        <f>VLOOKUP(C132, '169 MSAs'!$C$9:$K$177, 9, FALSE)</f>
        <v>0.13806514341273698</v>
      </c>
      <c r="S132" s="26">
        <v>0.13343753052652144</v>
      </c>
      <c r="T132" s="26">
        <v>0.12565956615204221</v>
      </c>
      <c r="U132" s="26">
        <v>0.12174338883447601</v>
      </c>
      <c r="V132" s="14">
        <v>0.11535822797216505</v>
      </c>
      <c r="W132" s="14">
        <v>0.10543382136189447</v>
      </c>
      <c r="X132" s="26">
        <f t="shared" si="3"/>
        <v>3.2631322050842515E-2</v>
      </c>
    </row>
    <row r="133" spans="2:24" x14ac:dyDescent="0.4">
      <c r="B133" s="11" t="s">
        <v>134</v>
      </c>
      <c r="C133" s="10">
        <v>22420</v>
      </c>
      <c r="D133" s="14">
        <v>0.21333179999999999</v>
      </c>
      <c r="F133" s="14">
        <f>VLOOKUP(C133, '169 MSAs'!$C$9:$K$177, 8, FALSE)</f>
        <v>0.15717315558248751</v>
      </c>
      <c r="G133" s="14">
        <v>0.15530819324549447</v>
      </c>
      <c r="H133" s="14">
        <v>0.16160471441523119</v>
      </c>
      <c r="I133" s="32">
        <v>0.15876350540216086</v>
      </c>
      <c r="J133" s="26">
        <v>0.15320292668358967</v>
      </c>
      <c r="K133" s="26">
        <v>0.15841584158415842</v>
      </c>
      <c r="L133" s="14">
        <v>0.15541740674955595</v>
      </c>
      <c r="M133" s="14">
        <v>0.15440307328605202</v>
      </c>
      <c r="N133" s="26">
        <f t="shared" si="2"/>
        <v>2.7700822964354943E-3</v>
      </c>
      <c r="O133" s="26"/>
      <c r="P133" s="26">
        <f>VLOOKUP(C133, '169 MSAs'!$C$9:$K$177, 9, FALSE)</f>
        <v>0.10187850325708225</v>
      </c>
      <c r="Q133" s="26">
        <v>0.1007117976677268</v>
      </c>
      <c r="R133" s="26">
        <f>VLOOKUP(C133, '169 MSAs'!$C$9:$K$177, 9, FALSE)</f>
        <v>0.10187850325708225</v>
      </c>
      <c r="S133" s="26">
        <v>0.10091536614645859</v>
      </c>
      <c r="T133" s="26">
        <v>9.7207704942511575E-2</v>
      </c>
      <c r="U133" s="26">
        <v>9.9233231593836069E-2</v>
      </c>
      <c r="V133" s="14">
        <v>9.5544701006512731E-2</v>
      </c>
      <c r="W133" s="14">
        <v>9.2715721040189131E-2</v>
      </c>
      <c r="X133" s="26">
        <f t="shared" si="3"/>
        <v>9.1627822168931228E-3</v>
      </c>
    </row>
    <row r="134" spans="2:24" x14ac:dyDescent="0.4">
      <c r="B134" s="11" t="s">
        <v>137</v>
      </c>
      <c r="C134" s="10">
        <v>15940</v>
      </c>
      <c r="D134" s="14">
        <v>0.1967652</v>
      </c>
      <c r="F134" s="14">
        <f>VLOOKUP(C134, '169 MSAs'!$C$9:$K$177, 8, FALSE)</f>
        <v>0.13919999999999999</v>
      </c>
      <c r="G134" s="14">
        <v>0.13790704146952407</v>
      </c>
      <c r="H134" s="14">
        <v>0.14439983386404542</v>
      </c>
      <c r="I134" s="32">
        <v>0.13882548246524176</v>
      </c>
      <c r="J134" s="26">
        <v>0.13825106558504055</v>
      </c>
      <c r="K134" s="26">
        <v>0.14132967786154901</v>
      </c>
      <c r="L134" s="14">
        <v>0.13785302988757883</v>
      </c>
      <c r="M134" s="14">
        <v>0.13121027813845418</v>
      </c>
      <c r="N134" s="26">
        <f t="shared" si="2"/>
        <v>7.9897218615458121E-3</v>
      </c>
      <c r="O134" s="26"/>
      <c r="P134" s="26">
        <f>VLOOKUP(C134, '169 MSAs'!$C$9:$K$177, 9, FALSE)</f>
        <v>8.8626086956521744E-2</v>
      </c>
      <c r="Q134" s="26">
        <v>8.9270804341775672E-2</v>
      </c>
      <c r="R134" s="26">
        <f>VLOOKUP(C134, '169 MSAs'!$C$9:$K$177, 9, FALSE)</f>
        <v>8.8626086956521744E-2</v>
      </c>
      <c r="S134" s="26">
        <v>8.8054229784879298E-2</v>
      </c>
      <c r="T134" s="26">
        <v>8.58655300426234E-2</v>
      </c>
      <c r="U134" s="26">
        <v>8.4098697738176839E-2</v>
      </c>
      <c r="V134" s="14">
        <v>7.9243213600219353E-2</v>
      </c>
      <c r="W134" s="14">
        <v>7.5172555183489378E-2</v>
      </c>
      <c r="X134" s="26">
        <f t="shared" si="3"/>
        <v>1.3453531773032365E-2</v>
      </c>
    </row>
    <row r="135" spans="2:24" x14ac:dyDescent="0.4">
      <c r="B135" s="11" t="s">
        <v>138</v>
      </c>
      <c r="C135" s="10">
        <v>39340</v>
      </c>
      <c r="D135" s="14">
        <v>0.1344245</v>
      </c>
      <c r="F135" s="14">
        <f>VLOOKUP(C135, '169 MSAs'!$C$9:$K$177, 8, FALSE)</f>
        <v>0.14456223589591519</v>
      </c>
      <c r="G135" s="14">
        <v>0.1400541767332894</v>
      </c>
      <c r="H135" s="14">
        <v>0.14538723960223562</v>
      </c>
      <c r="I135" s="32">
        <v>0.14507364507364506</v>
      </c>
      <c r="J135" s="26">
        <v>0.13911516853932585</v>
      </c>
      <c r="K135" s="26">
        <v>0.13874472354854336</v>
      </c>
      <c r="L135" s="14">
        <v>0.13599945216736287</v>
      </c>
      <c r="M135" s="14">
        <v>0.13047279574954604</v>
      </c>
      <c r="N135" s="26">
        <f t="shared" si="2"/>
        <v>1.4089440146369148E-2</v>
      </c>
      <c r="O135" s="26"/>
      <c r="P135" s="26">
        <f>VLOOKUP(C135, '169 MSAs'!$C$9:$K$177, 9, FALSE)</f>
        <v>9.5633479131143895E-2</v>
      </c>
      <c r="Q135" s="26">
        <v>9.4150377040778971E-2</v>
      </c>
      <c r="R135" s="26">
        <f>VLOOKUP(C135, '169 MSAs'!$C$9:$K$177, 9, FALSE)</f>
        <v>9.5633479131143895E-2</v>
      </c>
      <c r="S135" s="26">
        <v>8.9732589732589726E-2</v>
      </c>
      <c r="T135" s="26">
        <v>8.6376404494382025E-2</v>
      </c>
      <c r="U135" s="26">
        <v>8.4769220123174865E-2</v>
      </c>
      <c r="V135" s="14">
        <v>7.8956378826268575E-2</v>
      </c>
      <c r="W135" s="14">
        <v>7.0482211312125898E-2</v>
      </c>
      <c r="X135" s="26">
        <f t="shared" si="3"/>
        <v>2.5151267819017997E-2</v>
      </c>
    </row>
    <row r="136" spans="2:24" x14ac:dyDescent="0.4">
      <c r="B136" s="11" t="s">
        <v>143</v>
      </c>
      <c r="C136" s="10">
        <v>37860</v>
      </c>
      <c r="D136" s="14">
        <v>0.13300290000000001</v>
      </c>
      <c r="F136" s="14">
        <f>VLOOKUP(C136, '169 MSAs'!$C$9:$K$177, 8, FALSE)</f>
        <v>0.1486280487804878</v>
      </c>
      <c r="G136" s="14">
        <v>0.14596983087002896</v>
      </c>
      <c r="H136" s="14">
        <v>0.14710806697108067</v>
      </c>
      <c r="I136" s="32">
        <v>0.15030395136778116</v>
      </c>
      <c r="J136" s="26">
        <v>0.14902676399026765</v>
      </c>
      <c r="K136" s="26">
        <v>0.15011355034065102</v>
      </c>
      <c r="L136" s="14">
        <v>0.1432806324110672</v>
      </c>
      <c r="M136" s="14">
        <v>0.13764535988447216</v>
      </c>
      <c r="N136" s="26">
        <f t="shared" ref="N136:N177" si="4">F136-M136</f>
        <v>1.0982688896015641E-2</v>
      </c>
      <c r="O136" s="26"/>
      <c r="P136" s="26">
        <f>VLOOKUP(C136, '169 MSAs'!$C$9:$K$177, 9, FALSE)</f>
        <v>0.10022865853658537</v>
      </c>
      <c r="Q136" s="26">
        <v>0.10003047386865763</v>
      </c>
      <c r="R136" s="26">
        <f>VLOOKUP(C136, '169 MSAs'!$C$9:$K$177, 9, FALSE)</f>
        <v>0.10022865853658537</v>
      </c>
      <c r="S136" s="26">
        <v>9.8860182370820671E-2</v>
      </c>
      <c r="T136" s="26">
        <v>9.6867396593673966E-2</v>
      </c>
      <c r="U136" s="26">
        <v>9.220287660862983E-2</v>
      </c>
      <c r="V136" s="14">
        <v>8.9008817269686832E-2</v>
      </c>
      <c r="W136" s="14">
        <v>8.307364900813255E-2</v>
      </c>
      <c r="X136" s="26">
        <f t="shared" ref="X136:X177" si="5">P136-W136</f>
        <v>1.7155009528452822E-2</v>
      </c>
    </row>
    <row r="137" spans="2:24" x14ac:dyDescent="0.4">
      <c r="B137" s="11" t="s">
        <v>140</v>
      </c>
      <c r="C137" s="10">
        <v>31180</v>
      </c>
      <c r="D137" s="14">
        <v>0.19187699999999999</v>
      </c>
      <c r="F137" s="14">
        <f>VLOOKUP(C137, '169 MSAs'!$C$9:$K$177, 8, FALSE)</f>
        <v>0.16865198388893649</v>
      </c>
      <c r="G137" s="14">
        <v>0.1621065271464105</v>
      </c>
      <c r="H137" s="14">
        <v>0.16505270374496528</v>
      </c>
      <c r="I137" s="32">
        <v>0.165380658436214</v>
      </c>
      <c r="J137" s="26">
        <v>0.16528146688372891</v>
      </c>
      <c r="K137" s="26">
        <v>0.16316956670078472</v>
      </c>
      <c r="L137" s="14">
        <v>0.16236036496972797</v>
      </c>
      <c r="M137" s="14">
        <v>0.15780066388628819</v>
      </c>
      <c r="N137" s="26">
        <f t="shared" si="4"/>
        <v>1.0851320002648296E-2</v>
      </c>
      <c r="O137" s="26"/>
      <c r="P137" s="26">
        <f>VLOOKUP(C137, '169 MSAs'!$C$9:$K$177, 9, FALSE)</f>
        <v>0.10874967863570142</v>
      </c>
      <c r="Q137" s="26">
        <v>0.10824255939617462</v>
      </c>
      <c r="R137" s="26">
        <f>VLOOKUP(C137, '169 MSAs'!$C$9:$K$177, 9, FALSE)</f>
        <v>0.10874967863570142</v>
      </c>
      <c r="S137" s="26">
        <v>0.10262345679012345</v>
      </c>
      <c r="T137" s="26">
        <v>9.9734384371519144E-2</v>
      </c>
      <c r="U137" s="26">
        <v>9.442169907881269E-2</v>
      </c>
      <c r="V137" s="14">
        <v>9.2777351411273135E-2</v>
      </c>
      <c r="W137" s="14">
        <v>8.4432717678100261E-2</v>
      </c>
      <c r="X137" s="26">
        <f t="shared" si="5"/>
        <v>2.4316960957601164E-2</v>
      </c>
    </row>
    <row r="138" spans="2:24" x14ac:dyDescent="0.4">
      <c r="B138" s="11" t="s">
        <v>139</v>
      </c>
      <c r="C138" s="10">
        <v>29540</v>
      </c>
      <c r="D138" s="14">
        <v>0.1350875</v>
      </c>
      <c r="F138" s="14">
        <f>VLOOKUP(C138, '169 MSAs'!$C$9:$K$177, 8, FALSE)</f>
        <v>0.13657230298393266</v>
      </c>
      <c r="G138" s="14">
        <v>0.13399635590646827</v>
      </c>
      <c r="H138" s="14">
        <v>0.14174360526714092</v>
      </c>
      <c r="I138" s="32">
        <v>0.1426749681194209</v>
      </c>
      <c r="J138" s="26">
        <v>0.14082195867830238</v>
      </c>
      <c r="K138" s="26">
        <v>0.14203327171903882</v>
      </c>
      <c r="L138" s="14">
        <v>0.14507238921143528</v>
      </c>
      <c r="M138" s="14">
        <v>0.14350398013583582</v>
      </c>
      <c r="N138" s="26">
        <f t="shared" si="4"/>
        <v>-6.9316771519031539E-3</v>
      </c>
      <c r="O138" s="26"/>
      <c r="P138" s="26">
        <f>VLOOKUP(C138, '169 MSAs'!$C$9:$K$177, 9, FALSE)</f>
        <v>9.0512624330527924E-2</v>
      </c>
      <c r="Q138" s="26">
        <v>9.0570907986638319E-2</v>
      </c>
      <c r="R138" s="26">
        <f>VLOOKUP(C138, '169 MSAs'!$C$9:$K$177, 9, FALSE)</f>
        <v>9.0512624330527924E-2</v>
      </c>
      <c r="S138" s="26">
        <v>9.2641212212137128E-2</v>
      </c>
      <c r="T138" s="26">
        <v>9.1743119266055051E-2</v>
      </c>
      <c r="U138" s="26">
        <v>9.049907578558225E-2</v>
      </c>
      <c r="V138" s="14">
        <v>8.9806717130888516E-2</v>
      </c>
      <c r="W138" s="14">
        <v>8.3400277514058277E-2</v>
      </c>
      <c r="X138" s="26">
        <f t="shared" si="5"/>
        <v>7.1123468164696474E-3</v>
      </c>
    </row>
    <row r="139" spans="2:24" x14ac:dyDescent="0.4">
      <c r="B139" s="11" t="s">
        <v>142</v>
      </c>
      <c r="C139" s="10">
        <v>29620</v>
      </c>
      <c r="D139" s="14">
        <v>0.1458265</v>
      </c>
      <c r="F139" s="14">
        <f>VLOOKUP(C139, '169 MSAs'!$C$9:$K$177, 8, FALSE)</f>
        <v>0.13709734263762599</v>
      </c>
      <c r="G139" s="14">
        <v>0.13112684944954772</v>
      </c>
      <c r="H139" s="14">
        <v>0.13431791138797508</v>
      </c>
      <c r="I139" s="32">
        <v>0.13282982261640799</v>
      </c>
      <c r="J139" s="26">
        <v>0.12841642631506661</v>
      </c>
      <c r="K139" s="26">
        <v>0.12903665349502658</v>
      </c>
      <c r="L139" s="14">
        <v>0.12758201701093561</v>
      </c>
      <c r="M139" s="14">
        <v>0.12814306844157591</v>
      </c>
      <c r="N139" s="26">
        <f t="shared" si="4"/>
        <v>8.9542741960500771E-3</v>
      </c>
      <c r="O139" s="26"/>
      <c r="P139" s="26">
        <f>VLOOKUP(C139, '169 MSAs'!$C$9:$K$177, 9, FALSE)</f>
        <v>8.7122013110594212E-2</v>
      </c>
      <c r="Q139" s="26">
        <v>8.5618119346469387E-2</v>
      </c>
      <c r="R139" s="26">
        <f>VLOOKUP(C139, '169 MSAs'!$C$9:$K$177, 9, FALSE)</f>
        <v>8.7122013110594212E-2</v>
      </c>
      <c r="S139" s="26">
        <v>8.2940687361419074E-2</v>
      </c>
      <c r="T139" s="26">
        <v>8.1307512704298854E-2</v>
      </c>
      <c r="U139" s="26">
        <v>8.0528682381795891E-2</v>
      </c>
      <c r="V139" s="14">
        <v>7.749426218442014E-2</v>
      </c>
      <c r="W139" s="14">
        <v>7.3618394513916899E-2</v>
      </c>
      <c r="X139" s="26">
        <f t="shared" si="5"/>
        <v>1.3503618596677314E-2</v>
      </c>
    </row>
    <row r="140" spans="2:24" x14ac:dyDescent="0.4">
      <c r="B140" s="11" t="s">
        <v>141</v>
      </c>
      <c r="C140" s="10">
        <v>20500</v>
      </c>
      <c r="D140" s="14">
        <v>8.0227400000000004E-2</v>
      </c>
      <c r="F140" s="14">
        <f>VLOOKUP(C140, '169 MSAs'!$C$9:$K$177, 8, FALSE)</f>
        <v>0.1706120909176648</v>
      </c>
      <c r="G140" s="14">
        <v>0.16597666541211892</v>
      </c>
      <c r="H140" s="14">
        <v>0.16772565875537282</v>
      </c>
      <c r="I140" s="32">
        <v>0.1705800464037123</v>
      </c>
      <c r="J140" s="26">
        <v>0.17120443008767883</v>
      </c>
      <c r="K140" s="26">
        <v>0.17078754578754579</v>
      </c>
      <c r="L140" s="14">
        <v>0.17252657399836469</v>
      </c>
      <c r="M140" s="14">
        <v>0.17191327224893405</v>
      </c>
      <c r="N140" s="26">
        <f t="shared" si="4"/>
        <v>-1.3011813312692466E-3</v>
      </c>
      <c r="O140" s="26"/>
      <c r="P140" s="26">
        <f>VLOOKUP(C140, '169 MSAs'!$C$9:$K$177, 9, FALSE)</f>
        <v>0.11270395171177969</v>
      </c>
      <c r="Q140" s="26">
        <v>0.11140383891607075</v>
      </c>
      <c r="R140" s="26">
        <f>VLOOKUP(C140, '169 MSAs'!$C$9:$K$177, 9, FALSE)</f>
        <v>0.11270395171177969</v>
      </c>
      <c r="S140" s="26">
        <v>0.11136890951276102</v>
      </c>
      <c r="T140" s="26">
        <v>0.11149053991693586</v>
      </c>
      <c r="U140" s="26">
        <v>0.1086996336996337</v>
      </c>
      <c r="V140" s="14">
        <v>0.1065685472880894</v>
      </c>
      <c r="W140" s="14">
        <v>0.1025129275151955</v>
      </c>
      <c r="X140" s="26">
        <f t="shared" si="5"/>
        <v>1.0191024196584186E-2</v>
      </c>
    </row>
    <row r="141" spans="2:24" x14ac:dyDescent="0.4">
      <c r="B141" s="11" t="s">
        <v>145</v>
      </c>
      <c r="C141" s="10">
        <v>22220</v>
      </c>
      <c r="D141" s="14">
        <v>0.1350404</v>
      </c>
      <c r="F141" s="14">
        <f>VLOOKUP(C141, '169 MSAs'!$C$9:$K$177, 8, FALSE)</f>
        <v>0.11605294523555611</v>
      </c>
      <c r="G141" s="14">
        <v>0.10921118322516225</v>
      </c>
      <c r="H141" s="14">
        <v>0.11280298321939093</v>
      </c>
      <c r="I141" s="32">
        <v>0.11175491586019848</v>
      </c>
      <c r="J141" s="26">
        <v>0.10782384057079591</v>
      </c>
      <c r="K141" s="26">
        <v>0.10782163742690058</v>
      </c>
      <c r="L141" s="14">
        <v>0.10474800899750744</v>
      </c>
      <c r="M141" s="14">
        <v>9.9776664453431516E-2</v>
      </c>
      <c r="N141" s="26">
        <f t="shared" si="4"/>
        <v>1.6276280782124591E-2</v>
      </c>
      <c r="O141" s="26"/>
      <c r="P141" s="26">
        <f>VLOOKUP(C141, '169 MSAs'!$C$9:$K$177, 9, FALSE)</f>
        <v>7.1513706793802145E-2</v>
      </c>
      <c r="Q141" s="26">
        <v>6.9146280579131303E-2</v>
      </c>
      <c r="R141" s="26">
        <f>VLOOKUP(C141, '169 MSAs'!$C$9:$K$177, 9, FALSE)</f>
        <v>7.1513706793802145E-2</v>
      </c>
      <c r="S141" s="26">
        <v>6.5585896566602978E-2</v>
      </c>
      <c r="T141" s="26">
        <v>6.3660966908598848E-2</v>
      </c>
      <c r="U141" s="26">
        <v>6.1098927875243667E-2</v>
      </c>
      <c r="V141" s="14">
        <v>5.872697428415101E-2</v>
      </c>
      <c r="W141" s="14">
        <v>5.3479809259371042E-2</v>
      </c>
      <c r="X141" s="26">
        <f t="shared" si="5"/>
        <v>1.8033897534431104E-2</v>
      </c>
    </row>
    <row r="142" spans="2:24" x14ac:dyDescent="0.4">
      <c r="B142" s="11" t="s">
        <v>147</v>
      </c>
      <c r="C142" s="10">
        <v>28660</v>
      </c>
      <c r="D142" s="14">
        <v>0.12814729999999999</v>
      </c>
      <c r="F142" s="14">
        <f>VLOOKUP(C142, '169 MSAs'!$C$9:$K$177, 8, FALSE)</f>
        <v>0.15505063398859673</v>
      </c>
      <c r="G142" s="14">
        <v>0.14774468085106382</v>
      </c>
      <c r="H142" s="14">
        <v>0.14915572232645402</v>
      </c>
      <c r="I142" s="32">
        <v>0.15085470085470085</v>
      </c>
      <c r="J142" s="26">
        <v>0.14887448840381992</v>
      </c>
      <c r="K142" s="26">
        <v>0.14912205567451819</v>
      </c>
      <c r="L142" s="14">
        <v>0.14669421487603307</v>
      </c>
      <c r="M142" s="14">
        <v>0.14177367922089115</v>
      </c>
      <c r="N142" s="26">
        <f t="shared" si="4"/>
        <v>1.3276954767705573E-2</v>
      </c>
      <c r="O142" s="26"/>
      <c r="P142" s="26">
        <f>VLOOKUP(C142, '169 MSAs'!$C$9:$K$177, 9, FALSE)</f>
        <v>0.10143817547442771</v>
      </c>
      <c r="Q142" s="26">
        <v>9.9914893617021272E-2</v>
      </c>
      <c r="R142" s="26">
        <f>VLOOKUP(C142, '169 MSAs'!$C$9:$K$177, 9, FALSE)</f>
        <v>0.10143817547442771</v>
      </c>
      <c r="S142" s="26">
        <v>9.7179487179487184E-2</v>
      </c>
      <c r="T142" s="26">
        <v>9.1746248294679394E-2</v>
      </c>
      <c r="U142" s="26">
        <v>8.8907922912205561E-2</v>
      </c>
      <c r="V142" s="14">
        <v>8.2816804407713496E-2</v>
      </c>
      <c r="W142" s="14">
        <v>7.5066793070757559E-2</v>
      </c>
      <c r="X142" s="26">
        <f t="shared" si="5"/>
        <v>2.6371382403670152E-2</v>
      </c>
    </row>
    <row r="143" spans="2:24" x14ac:dyDescent="0.4">
      <c r="B143" s="11" t="s">
        <v>144</v>
      </c>
      <c r="C143" s="10">
        <v>11260</v>
      </c>
      <c r="D143" s="14">
        <v>0.1393209</v>
      </c>
      <c r="F143" s="14">
        <f>VLOOKUP(C143, '169 MSAs'!$C$9:$K$177, 8, FALSE)</f>
        <v>0.14723872771758126</v>
      </c>
      <c r="G143" s="14">
        <v>0.14521049420378279</v>
      </c>
      <c r="H143" s="14">
        <v>0.14618257621818814</v>
      </c>
      <c r="I143" s="32">
        <v>0.15040862458702833</v>
      </c>
      <c r="J143" s="26">
        <v>0.15079572136707539</v>
      </c>
      <c r="K143" s="26">
        <v>0.1593814789219074</v>
      </c>
      <c r="L143" s="14">
        <v>0.16027964785085447</v>
      </c>
      <c r="M143" s="14">
        <v>0.15909872721018231</v>
      </c>
      <c r="N143" s="26">
        <f t="shared" si="4"/>
        <v>-1.1859999492601053E-2</v>
      </c>
      <c r="O143" s="26"/>
      <c r="P143" s="26">
        <f>VLOOKUP(C143, '169 MSAs'!$C$9:$K$177, 9, FALSE)</f>
        <v>0.10625655365256903</v>
      </c>
      <c r="Q143" s="26">
        <v>0.10285016996426392</v>
      </c>
      <c r="R143" s="26">
        <f>VLOOKUP(C143, '169 MSAs'!$C$9:$K$177, 9, FALSE)</f>
        <v>0.10625655365256903</v>
      </c>
      <c r="S143" s="26">
        <v>0.10519909580942445</v>
      </c>
      <c r="T143" s="26">
        <v>0.10444386468388556</v>
      </c>
      <c r="U143" s="26">
        <v>0.10634070490670353</v>
      </c>
      <c r="V143" s="14">
        <v>0.10832038667357155</v>
      </c>
      <c r="W143" s="14">
        <v>0.1023391812865497</v>
      </c>
      <c r="X143" s="26">
        <f t="shared" si="5"/>
        <v>3.9173723660193283E-3</v>
      </c>
    </row>
    <row r="144" spans="2:24" x14ac:dyDescent="0.4">
      <c r="B144" s="11" t="s">
        <v>146</v>
      </c>
      <c r="C144" s="10">
        <v>44060</v>
      </c>
      <c r="D144" s="14">
        <v>0.11904629999999999</v>
      </c>
      <c r="F144" s="14">
        <f>VLOOKUP(C144, '169 MSAs'!$C$9:$K$177, 8, FALSE)</f>
        <v>0.12641149728699222</v>
      </c>
      <c r="G144" s="14">
        <v>0.12077505827505827</v>
      </c>
      <c r="H144" s="14">
        <v>0.12610331355809579</v>
      </c>
      <c r="I144" s="32">
        <v>0.12434714173284682</v>
      </c>
      <c r="J144" s="26">
        <v>0.12103034580098801</v>
      </c>
      <c r="K144" s="26">
        <v>0.12149467677962564</v>
      </c>
      <c r="L144" s="14">
        <v>0.11780538302277432</v>
      </c>
      <c r="M144" s="14">
        <v>0.11243658302481832</v>
      </c>
      <c r="N144" s="26">
        <f t="shared" si="4"/>
        <v>1.3974914262173899E-2</v>
      </c>
      <c r="O144" s="26"/>
      <c r="P144" s="26">
        <f>VLOOKUP(C144, '169 MSAs'!$C$9:$K$177, 9, FALSE)</f>
        <v>8.5643056166593345E-2</v>
      </c>
      <c r="Q144" s="26">
        <v>8.3770396270396272E-2</v>
      </c>
      <c r="R144" s="26">
        <f>VLOOKUP(C144, '169 MSAs'!$C$9:$K$177, 9, FALSE)</f>
        <v>8.5643056166593345E-2</v>
      </c>
      <c r="S144" s="26">
        <v>8.0632467625384563E-2</v>
      </c>
      <c r="T144" s="26">
        <v>7.6640790402258296E-2</v>
      </c>
      <c r="U144" s="26">
        <v>7.3968408600654095E-2</v>
      </c>
      <c r="V144" s="14">
        <v>6.9841269841269843E-2</v>
      </c>
      <c r="W144" s="14">
        <v>6.1497326203208559E-2</v>
      </c>
      <c r="X144" s="26">
        <f t="shared" si="5"/>
        <v>2.4145729963384786E-2</v>
      </c>
    </row>
    <row r="145" spans="2:24" x14ac:dyDescent="0.4">
      <c r="B145" s="11" t="s">
        <v>149</v>
      </c>
      <c r="C145" s="10">
        <v>30460</v>
      </c>
      <c r="D145" s="14">
        <v>0.1300289</v>
      </c>
      <c r="F145" s="14">
        <f>VLOOKUP(C145, '169 MSAs'!$C$9:$K$177, 8, FALSE)</f>
        <v>0.12835595776772246</v>
      </c>
      <c r="G145" s="14">
        <v>0.12310463894310164</v>
      </c>
      <c r="H145" s="14">
        <v>0.12267185279377665</v>
      </c>
      <c r="I145" s="32">
        <v>0.12482364297913418</v>
      </c>
      <c r="J145" s="26">
        <v>0.12136676281340138</v>
      </c>
      <c r="K145" s="26">
        <v>0.12236225087924971</v>
      </c>
      <c r="L145" s="14">
        <v>0.12014262843836414</v>
      </c>
      <c r="M145" s="14">
        <v>0.11623522587194547</v>
      </c>
      <c r="N145" s="26">
        <f t="shared" si="4"/>
        <v>1.212073189577699E-2</v>
      </c>
      <c r="O145" s="26"/>
      <c r="P145" s="26">
        <f>VLOOKUP(C145, '169 MSAs'!$C$9:$K$177, 9, FALSE)</f>
        <v>8.3484162895927597E-2</v>
      </c>
      <c r="Q145" s="26">
        <v>8.1519291397688029E-2</v>
      </c>
      <c r="R145" s="26">
        <f>VLOOKUP(C145, '169 MSAs'!$C$9:$K$177, 9, FALSE)</f>
        <v>8.3484162895927597E-2</v>
      </c>
      <c r="S145" s="26">
        <v>7.9379223286552308E-2</v>
      </c>
      <c r="T145" s="26">
        <v>7.632571555358332E-2</v>
      </c>
      <c r="U145" s="26">
        <v>7.4736225087924976E-2</v>
      </c>
      <c r="V145" s="14">
        <v>7.3570077135788101E-2</v>
      </c>
      <c r="W145" s="14">
        <v>6.874048292364586E-2</v>
      </c>
      <c r="X145" s="26">
        <f t="shared" si="5"/>
        <v>1.4743679972281737E-2</v>
      </c>
    </row>
    <row r="146" spans="2:24" x14ac:dyDescent="0.4">
      <c r="B146" s="11" t="s">
        <v>151</v>
      </c>
      <c r="C146" s="10">
        <v>34820</v>
      </c>
      <c r="D146" s="14">
        <v>0.10087550000000001</v>
      </c>
      <c r="F146" s="14">
        <f>VLOOKUP(C146, '169 MSAs'!$C$9:$K$177, 8, FALSE)</f>
        <v>0.15160670145564406</v>
      </c>
      <c r="G146" s="14">
        <v>0.14901601830663616</v>
      </c>
      <c r="H146" s="14">
        <v>0.15385321100917432</v>
      </c>
      <c r="I146" s="32">
        <v>0.15140324963072377</v>
      </c>
      <c r="J146" s="26">
        <v>0.15058736472111739</v>
      </c>
      <c r="K146" s="26">
        <v>0.15114024559135814</v>
      </c>
      <c r="L146" s="14">
        <v>0.15117353539087044</v>
      </c>
      <c r="M146" s="14">
        <v>0.14700409378489021</v>
      </c>
      <c r="N146" s="26">
        <f t="shared" si="4"/>
        <v>4.6026076707538499E-3</v>
      </c>
      <c r="O146" s="26"/>
      <c r="P146" s="26">
        <f>VLOOKUP(C146, '169 MSAs'!$C$9:$K$177, 9, FALSE)</f>
        <v>0.10088803442277762</v>
      </c>
      <c r="Q146" s="26">
        <v>9.949656750572082E-2</v>
      </c>
      <c r="R146" s="26">
        <f>VLOOKUP(C146, '169 MSAs'!$C$9:$K$177, 9, FALSE)</f>
        <v>0.10088803442277762</v>
      </c>
      <c r="S146" s="26">
        <v>0.10016617429837518</v>
      </c>
      <c r="T146" s="26">
        <v>9.8788271205253908E-2</v>
      </c>
      <c r="U146" s="26">
        <v>9.6482319268765576E-2</v>
      </c>
      <c r="V146" s="14">
        <v>9.4344853077065235E-2</v>
      </c>
      <c r="W146" s="14">
        <v>8.7644212876814287E-2</v>
      </c>
      <c r="X146" s="26">
        <f t="shared" si="5"/>
        <v>1.3243821545963333E-2</v>
      </c>
    </row>
    <row r="147" spans="2:24" x14ac:dyDescent="0.4">
      <c r="B147" s="11" t="s">
        <v>148</v>
      </c>
      <c r="C147" s="10">
        <v>46700</v>
      </c>
      <c r="D147" s="14">
        <v>0.1638078</v>
      </c>
      <c r="F147" s="14">
        <f>VLOOKUP(C147, '169 MSAs'!$C$9:$K$177, 8, FALSE)</f>
        <v>0.18166758696852567</v>
      </c>
      <c r="G147" s="14">
        <v>0.17621290110612201</v>
      </c>
      <c r="H147" s="14">
        <v>0.17427205562798784</v>
      </c>
      <c r="I147" s="32">
        <v>0.17379132120167975</v>
      </c>
      <c r="J147" s="26">
        <v>0.17215568862275449</v>
      </c>
      <c r="K147" s="26">
        <v>0.17835543766578249</v>
      </c>
      <c r="L147" s="14">
        <v>0.17564156499789652</v>
      </c>
      <c r="M147" s="14">
        <v>0.17499217853790802</v>
      </c>
      <c r="N147" s="26">
        <f t="shared" si="4"/>
        <v>6.6754084306176464E-3</v>
      </c>
      <c r="O147" s="26"/>
      <c r="P147" s="26">
        <f>VLOOKUP(C147, '169 MSAs'!$C$9:$K$177, 9, FALSE)</f>
        <v>0.1296521258972943</v>
      </c>
      <c r="Q147" s="26">
        <v>0.12594458438287154</v>
      </c>
      <c r="R147" s="26">
        <f>VLOOKUP(C147, '169 MSAs'!$C$9:$K$177, 9, FALSE)</f>
        <v>0.1296521258972943</v>
      </c>
      <c r="S147" s="26">
        <v>0.12339829869710348</v>
      </c>
      <c r="T147" s="26">
        <v>0.11986740804106073</v>
      </c>
      <c r="U147" s="26">
        <v>0.11915119363395225</v>
      </c>
      <c r="V147" s="14">
        <v>0.11737484223811527</v>
      </c>
      <c r="W147" s="14">
        <v>0.1110647617061216</v>
      </c>
      <c r="X147" s="26">
        <f t="shared" si="5"/>
        <v>1.8587364191172698E-2</v>
      </c>
    </row>
    <row r="148" spans="2:24" x14ac:dyDescent="0.4">
      <c r="B148" s="11" t="s">
        <v>152</v>
      </c>
      <c r="C148" s="10">
        <v>41540</v>
      </c>
      <c r="D148" s="14">
        <v>0.1088581</v>
      </c>
      <c r="F148" s="14">
        <f>VLOOKUP(C148, '169 MSAs'!$C$9:$K$177, 8, FALSE)</f>
        <v>0.16126760563380282</v>
      </c>
      <c r="G148" s="14">
        <v>0.15546176263692091</v>
      </c>
      <c r="H148" s="14">
        <v>0.16107585373224539</v>
      </c>
      <c r="I148" s="32">
        <v>0.15797996154235402</v>
      </c>
      <c r="J148" s="26">
        <v>0.15743352135374697</v>
      </c>
      <c r="K148" s="26">
        <v>0.15659865313096794</v>
      </c>
      <c r="L148" s="14">
        <v>0.15606411936687167</v>
      </c>
      <c r="M148" s="14">
        <v>0.1498836150187228</v>
      </c>
      <c r="N148" s="26">
        <f t="shared" si="4"/>
        <v>1.1383990615080025E-2</v>
      </c>
      <c r="O148" s="26"/>
      <c r="P148" s="26">
        <f>VLOOKUP(C148, '169 MSAs'!$C$9:$K$177, 9, FALSE)</f>
        <v>0.10513078470824949</v>
      </c>
      <c r="Q148" s="26">
        <v>0.10079389006130038</v>
      </c>
      <c r="R148" s="26">
        <f>VLOOKUP(C148, '169 MSAs'!$C$9:$K$177, 9, FALSE)</f>
        <v>0.10513078470824949</v>
      </c>
      <c r="S148" s="26">
        <v>0.10090071855075397</v>
      </c>
      <c r="T148" s="26">
        <v>9.800564061240935E-2</v>
      </c>
      <c r="U148" s="26">
        <v>9.5889034073776261E-2</v>
      </c>
      <c r="V148" s="14">
        <v>9.4263534630507101E-2</v>
      </c>
      <c r="W148" s="14">
        <v>8.804776844448943E-2</v>
      </c>
      <c r="X148" s="26">
        <f t="shared" si="5"/>
        <v>1.7083016263760062E-2</v>
      </c>
    </row>
    <row r="149" spans="2:24" x14ac:dyDescent="0.4">
      <c r="B149" s="11" t="s">
        <v>150</v>
      </c>
      <c r="C149" s="10">
        <v>34940</v>
      </c>
      <c r="D149" s="14">
        <v>0.14028309999999999</v>
      </c>
      <c r="F149" s="14">
        <f>VLOOKUP(C149, '169 MSAs'!$C$9:$K$177, 8, FALSE)</f>
        <v>0.17364123500893086</v>
      </c>
      <c r="G149" s="14">
        <v>0.17232142857142857</v>
      </c>
      <c r="H149" s="14">
        <v>0.18486639260020554</v>
      </c>
      <c r="I149" s="32">
        <v>0.19193216855087358</v>
      </c>
      <c r="J149" s="26">
        <v>0.19522219368096583</v>
      </c>
      <c r="K149" s="26">
        <v>0.20520752771332817</v>
      </c>
      <c r="L149" s="14">
        <v>0.2131933644375324</v>
      </c>
      <c r="M149" s="14">
        <v>0.21389468196037539</v>
      </c>
      <c r="N149" s="26">
        <f t="shared" si="4"/>
        <v>-4.0253446951444533E-2</v>
      </c>
      <c r="O149" s="26"/>
      <c r="P149" s="26">
        <f>VLOOKUP(C149, '169 MSAs'!$C$9:$K$177, 9, FALSE)</f>
        <v>0.12707323296759376</v>
      </c>
      <c r="Q149" s="26">
        <v>0.13163265306122449</v>
      </c>
      <c r="R149" s="26">
        <f>VLOOKUP(C149, '169 MSAs'!$C$9:$K$177, 9, FALSE)</f>
        <v>0.12707323296759376</v>
      </c>
      <c r="S149" s="26">
        <v>0.14427029804727645</v>
      </c>
      <c r="T149" s="26">
        <v>0.14795787310557409</v>
      </c>
      <c r="U149" s="26">
        <v>0.15042536736272236</v>
      </c>
      <c r="V149" s="14">
        <v>0.15422498703991705</v>
      </c>
      <c r="W149" s="14">
        <v>0.14702815432742439</v>
      </c>
      <c r="X149" s="26">
        <f t="shared" si="5"/>
        <v>-1.9954921359830624E-2</v>
      </c>
    </row>
    <row r="150" spans="2:24" x14ac:dyDescent="0.4">
      <c r="B150" s="11" t="s">
        <v>153</v>
      </c>
      <c r="C150" s="10">
        <v>45220</v>
      </c>
      <c r="D150" s="14">
        <v>0.1523331</v>
      </c>
      <c r="F150" s="14">
        <f>VLOOKUP(C150, '169 MSAs'!$C$9:$K$177, 8, FALSE)</f>
        <v>0.15061331188417454</v>
      </c>
      <c r="G150" s="14">
        <v>0.14655780667271445</v>
      </c>
      <c r="H150" s="14">
        <v>0.15101010101010101</v>
      </c>
      <c r="I150" s="32">
        <v>0.15074566706972994</v>
      </c>
      <c r="J150" s="26">
        <v>0.15236374585968082</v>
      </c>
      <c r="K150" s="26">
        <v>0.15269223127359427</v>
      </c>
      <c r="L150" s="14">
        <v>0.1506155679110405</v>
      </c>
      <c r="M150" s="14">
        <v>0.14665081252477211</v>
      </c>
      <c r="N150" s="26">
        <f t="shared" si="4"/>
        <v>3.9624993594024327E-3</v>
      </c>
      <c r="O150" s="26"/>
      <c r="P150" s="26">
        <f>VLOOKUP(C150, '169 MSAs'!$C$9:$K$177, 9, FALSE)</f>
        <v>0.10607279308264629</v>
      </c>
      <c r="Q150" s="26">
        <v>0.10563451264993448</v>
      </c>
      <c r="R150" s="26">
        <f>VLOOKUP(C150, '169 MSAs'!$C$9:$K$177, 9, FALSE)</f>
        <v>0.10607279308264629</v>
      </c>
      <c r="S150" s="26">
        <v>0.10590487706569932</v>
      </c>
      <c r="T150" s="26">
        <v>0.10579142828465321</v>
      </c>
      <c r="U150" s="26">
        <v>0.10302006755414266</v>
      </c>
      <c r="V150" s="14">
        <v>9.8292295472597296E-2</v>
      </c>
      <c r="W150" s="14">
        <v>8.9972255251684508E-2</v>
      </c>
      <c r="X150" s="26">
        <f t="shared" si="5"/>
        <v>1.6100537830961784E-2</v>
      </c>
    </row>
    <row r="151" spans="2:24" x14ac:dyDescent="0.4">
      <c r="B151" s="11" t="s">
        <v>154</v>
      </c>
      <c r="C151" s="10">
        <v>44180</v>
      </c>
      <c r="D151" s="14">
        <v>0.14652190000000001</v>
      </c>
      <c r="F151" s="14">
        <f>VLOOKUP(C151, '169 MSAs'!$C$9:$K$177, 8, FALSE)</f>
        <v>0.12410071942446044</v>
      </c>
      <c r="G151" s="14">
        <v>0.11592406044168926</v>
      </c>
      <c r="H151" s="14">
        <v>0.11739331381913419</v>
      </c>
      <c r="I151" s="32">
        <v>0.11818112458991378</v>
      </c>
      <c r="J151" s="26">
        <v>0.11435062476334722</v>
      </c>
      <c r="K151" s="26">
        <v>0.11310552009012392</v>
      </c>
      <c r="L151" s="14">
        <v>0.10972867636036576</v>
      </c>
      <c r="M151" s="14">
        <v>0.10539616470938011</v>
      </c>
      <c r="N151" s="26">
        <f t="shared" si="4"/>
        <v>1.8704554715080327E-2</v>
      </c>
      <c r="O151" s="26"/>
      <c r="P151" s="26">
        <f>VLOOKUP(C151, '169 MSAs'!$C$9:$K$177, 9, FALSE)</f>
        <v>7.6634344698154513E-2</v>
      </c>
      <c r="Q151" s="26">
        <v>7.5319643549012008E-2</v>
      </c>
      <c r="R151" s="26">
        <f>VLOOKUP(C151, '169 MSAs'!$C$9:$K$177, 9, FALSE)</f>
        <v>7.6634344698154513E-2</v>
      </c>
      <c r="S151" s="26">
        <v>7.2022583352407105E-2</v>
      </c>
      <c r="T151" s="26">
        <v>6.853464596743658E-2</v>
      </c>
      <c r="U151" s="26">
        <v>6.6090874953060458E-2</v>
      </c>
      <c r="V151" s="14">
        <v>6.4832858641882776E-2</v>
      </c>
      <c r="W151" s="14">
        <v>6.050245280214063E-2</v>
      </c>
      <c r="X151" s="26">
        <f t="shared" si="5"/>
        <v>1.6131891896013884E-2</v>
      </c>
    </row>
    <row r="152" spans="2:24" x14ac:dyDescent="0.4">
      <c r="B152" s="11" t="s">
        <v>155</v>
      </c>
      <c r="C152" s="10">
        <v>36100</v>
      </c>
      <c r="D152" s="14">
        <v>0.2146178</v>
      </c>
      <c r="F152" s="14">
        <f>VLOOKUP(C152, '169 MSAs'!$C$9:$K$177, 8, FALSE)</f>
        <v>0.14514047453588802</v>
      </c>
      <c r="G152" s="14">
        <v>0.14044719504891195</v>
      </c>
      <c r="H152" s="14">
        <v>0.14726745928664203</v>
      </c>
      <c r="I152" s="32">
        <v>0.14821124361158433</v>
      </c>
      <c r="J152" s="26">
        <v>0.14520988150230971</v>
      </c>
      <c r="K152" s="26">
        <v>0.1480326054141089</v>
      </c>
      <c r="L152" s="14">
        <v>0.14766393027262592</v>
      </c>
      <c r="M152" s="14">
        <v>0.14055206007712603</v>
      </c>
      <c r="N152" s="26">
        <f t="shared" si="4"/>
        <v>4.5884144587619857E-3</v>
      </c>
      <c r="O152" s="26"/>
      <c r="P152" s="26">
        <f>VLOOKUP(C152, '169 MSAs'!$C$9:$K$177, 9, FALSE)</f>
        <v>9.7091233991859427E-2</v>
      </c>
      <c r="Q152" s="26">
        <v>9.6226791774805351E-2</v>
      </c>
      <c r="R152" s="26">
        <f>VLOOKUP(C152, '169 MSAs'!$C$9:$K$177, 9, FALSE)</f>
        <v>9.7091233991859427E-2</v>
      </c>
      <c r="S152" s="26">
        <v>9.5801182483214745E-2</v>
      </c>
      <c r="T152" s="26">
        <v>9.4496886925085358E-2</v>
      </c>
      <c r="U152" s="26">
        <v>9.3589614571802357E-2</v>
      </c>
      <c r="V152" s="14">
        <v>8.9692915779872304E-2</v>
      </c>
      <c r="W152" s="14">
        <v>8.2200121777958185E-2</v>
      </c>
      <c r="X152" s="26">
        <f t="shared" si="5"/>
        <v>1.4891112213901242E-2</v>
      </c>
    </row>
    <row r="153" spans="2:24" x14ac:dyDescent="0.4">
      <c r="B153" s="11" t="s">
        <v>156</v>
      </c>
      <c r="C153" s="10">
        <v>31700</v>
      </c>
      <c r="D153" s="14">
        <v>0.1382121</v>
      </c>
      <c r="F153" s="14">
        <f>VLOOKUP(C153, '169 MSAs'!$C$9:$K$177, 8, FALSE)</f>
        <v>0.14200806622797707</v>
      </c>
      <c r="G153" s="14">
        <v>0.13860865910046238</v>
      </c>
      <c r="H153" s="14">
        <v>0.14141414141414141</v>
      </c>
      <c r="I153" s="32">
        <v>0.14391295421884623</v>
      </c>
      <c r="J153" s="26">
        <v>0.14253784415320533</v>
      </c>
      <c r="K153" s="26">
        <v>0.14341551413108838</v>
      </c>
      <c r="L153" s="14">
        <v>0.14240349310310607</v>
      </c>
      <c r="M153" s="14">
        <v>0.13538794801102796</v>
      </c>
      <c r="N153" s="26">
        <f t="shared" si="4"/>
        <v>6.6201182169491057E-3</v>
      </c>
      <c r="O153" s="26"/>
      <c r="P153" s="26">
        <f>VLOOKUP(C153, '169 MSAs'!$C$9:$K$177, 9, FALSE)</f>
        <v>9.6264062831670563E-2</v>
      </c>
      <c r="Q153" s="26">
        <v>9.6258932324506094E-2</v>
      </c>
      <c r="R153" s="26">
        <f>VLOOKUP(C153, '169 MSAs'!$C$9:$K$177, 9, FALSE)</f>
        <v>9.6264062831670563E-2</v>
      </c>
      <c r="S153" s="26">
        <v>9.7207965510162184E-2</v>
      </c>
      <c r="T153" s="26">
        <v>9.4483389210606519E-2</v>
      </c>
      <c r="U153" s="26">
        <v>9.3305271597514533E-2</v>
      </c>
      <c r="V153" s="14">
        <v>9.0800833581423046E-2</v>
      </c>
      <c r="W153" s="14">
        <v>8.3202048050413549E-2</v>
      </c>
      <c r="X153" s="26">
        <f t="shared" si="5"/>
        <v>1.3062014781257014E-2</v>
      </c>
    </row>
    <row r="154" spans="2:24" x14ac:dyDescent="0.4">
      <c r="B154" s="11" t="s">
        <v>158</v>
      </c>
      <c r="C154" s="10">
        <v>17300</v>
      </c>
      <c r="D154" s="14">
        <v>0.1446221</v>
      </c>
      <c r="F154" s="14">
        <f>VLOOKUP(C154, '169 MSAs'!$C$9:$K$177, 8, FALSE)</f>
        <v>0.16152512998266899</v>
      </c>
      <c r="G154" s="14">
        <v>0.15762064575859275</v>
      </c>
      <c r="H154" s="14">
        <v>0.15635858234885336</v>
      </c>
      <c r="I154" s="32">
        <v>0.15663912486907949</v>
      </c>
      <c r="J154" s="26">
        <v>0.15233100233100233</v>
      </c>
      <c r="K154" s="26">
        <v>0.14846396449012966</v>
      </c>
      <c r="L154" s="14">
        <v>0.14777114777114778</v>
      </c>
      <c r="M154" s="14">
        <v>0.14267337153549292</v>
      </c>
      <c r="N154" s="26">
        <f t="shared" si="4"/>
        <v>1.885175844717607E-2</v>
      </c>
      <c r="O154" s="26"/>
      <c r="P154" s="26">
        <f>VLOOKUP(C154, '169 MSAs'!$C$9:$K$177, 9, FALSE)</f>
        <v>0.10444829578278451</v>
      </c>
      <c r="Q154" s="26">
        <v>0.10068279134359449</v>
      </c>
      <c r="R154" s="26">
        <f>VLOOKUP(C154, '169 MSAs'!$C$9:$K$177, 9, FALSE)</f>
        <v>0.10444829578278451</v>
      </c>
      <c r="S154" s="26">
        <v>9.7172116839287795E-2</v>
      </c>
      <c r="T154" s="26">
        <v>9.4172494172494167E-2</v>
      </c>
      <c r="U154" s="26">
        <v>9.3096600864384996E-2</v>
      </c>
      <c r="V154" s="14">
        <v>9.1260091260091256E-2</v>
      </c>
      <c r="W154" s="14">
        <v>8.30312244181967E-2</v>
      </c>
      <c r="X154" s="26">
        <f t="shared" si="5"/>
        <v>2.1417071364587814E-2</v>
      </c>
    </row>
    <row r="155" spans="2:24" x14ac:dyDescent="0.4">
      <c r="B155" s="11" t="s">
        <v>157</v>
      </c>
      <c r="C155" s="10">
        <v>37100</v>
      </c>
      <c r="D155" s="14">
        <v>8.6734000000000006E-2</v>
      </c>
      <c r="F155" s="14">
        <f>VLOOKUP(C155, '169 MSAs'!$C$9:$K$177, 8, FALSE)</f>
        <v>0.18051741581153347</v>
      </c>
      <c r="G155" s="14">
        <v>0.17356665243989189</v>
      </c>
      <c r="H155" s="14">
        <v>0.17394376148085347</v>
      </c>
      <c r="I155" s="32">
        <v>0.17898832684824903</v>
      </c>
      <c r="J155" s="26">
        <v>0.17726344452008169</v>
      </c>
      <c r="K155" s="26">
        <v>0.17992247025798691</v>
      </c>
      <c r="L155" s="14">
        <v>0.17881055533674675</v>
      </c>
      <c r="M155" s="14">
        <v>0.17917205692108668</v>
      </c>
      <c r="N155" s="26">
        <f t="shared" si="4"/>
        <v>1.3453588904467906E-3</v>
      </c>
      <c r="O155" s="26"/>
      <c r="P155" s="26">
        <f>VLOOKUP(C155, '169 MSAs'!$C$9:$K$177, 9, FALSE)</f>
        <v>0.13007660066483595</v>
      </c>
      <c r="Q155" s="26">
        <v>0.12917911509460805</v>
      </c>
      <c r="R155" s="26">
        <f>VLOOKUP(C155, '169 MSAs'!$C$9:$K$177, 9, FALSE)</f>
        <v>0.13007660066483595</v>
      </c>
      <c r="S155" s="26">
        <v>0.1329905503057254</v>
      </c>
      <c r="T155" s="26">
        <v>0.13151803948264126</v>
      </c>
      <c r="U155" s="26">
        <v>0.12979548188744819</v>
      </c>
      <c r="V155" s="14">
        <v>0.12590258632007351</v>
      </c>
      <c r="W155" s="14">
        <v>0.12160413971539456</v>
      </c>
      <c r="X155" s="26">
        <f t="shared" si="5"/>
        <v>8.4724609494413877E-3</v>
      </c>
    </row>
    <row r="156" spans="2:24" x14ac:dyDescent="0.4">
      <c r="B156" s="11" t="s">
        <v>159</v>
      </c>
      <c r="C156" s="10">
        <v>41420</v>
      </c>
      <c r="D156" s="14">
        <v>0.1565366</v>
      </c>
      <c r="F156" s="14">
        <f>VLOOKUP(C156, '169 MSAs'!$C$9:$K$177, 8, FALSE)</f>
        <v>0.1253731343283582</v>
      </c>
      <c r="G156" s="14">
        <v>0.1234033569091101</v>
      </c>
      <c r="H156" s="14">
        <v>0.12880292733925772</v>
      </c>
      <c r="I156" s="32">
        <v>0.12769039735099338</v>
      </c>
      <c r="J156" s="26">
        <v>0.12423250102333197</v>
      </c>
      <c r="K156" s="26">
        <v>0.12397197685044167</v>
      </c>
      <c r="L156" s="14">
        <v>0.11741053478086047</v>
      </c>
      <c r="M156" s="14">
        <v>0.11323383084577114</v>
      </c>
      <c r="N156" s="26">
        <f t="shared" si="4"/>
        <v>1.2139303482587058E-2</v>
      </c>
      <c r="O156" s="26"/>
      <c r="P156" s="26">
        <f>VLOOKUP(C156, '169 MSAs'!$C$9:$K$177, 9, FALSE)</f>
        <v>8.7739872068230279E-2</v>
      </c>
      <c r="Q156" s="26">
        <v>8.751187585770083E-2</v>
      </c>
      <c r="R156" s="26">
        <f>VLOOKUP(C156, '169 MSAs'!$C$9:$K$177, 9, FALSE)</f>
        <v>8.7739872068230279E-2</v>
      </c>
      <c r="S156" s="26">
        <v>8.5264900662251661E-2</v>
      </c>
      <c r="T156" s="26">
        <v>7.8489562013917311E-2</v>
      </c>
      <c r="U156" s="26">
        <v>7.6251396080820391E-2</v>
      </c>
      <c r="V156" s="14">
        <v>7.1471652593486132E-2</v>
      </c>
      <c r="W156" s="14">
        <v>6.5472636815920401E-2</v>
      </c>
      <c r="X156" s="26">
        <f t="shared" si="5"/>
        <v>2.2267235252309878E-2</v>
      </c>
    </row>
    <row r="157" spans="2:24" x14ac:dyDescent="0.4">
      <c r="B157" s="11" t="s">
        <v>160</v>
      </c>
      <c r="C157" s="10">
        <v>39900</v>
      </c>
      <c r="D157" s="14">
        <v>0.12777939999999999</v>
      </c>
      <c r="F157" s="14">
        <f>VLOOKUP(C157, '169 MSAs'!$C$9:$K$177, 8, FALSE)</f>
        <v>0.11923373334801277</v>
      </c>
      <c r="G157" s="14">
        <v>0.11300546448087431</v>
      </c>
      <c r="H157" s="14">
        <v>0.11739083088315365</v>
      </c>
      <c r="I157" s="32">
        <v>0.11794594594594594</v>
      </c>
      <c r="J157" s="26">
        <v>0.11333690412426352</v>
      </c>
      <c r="K157" s="26">
        <v>0.11917429240263885</v>
      </c>
      <c r="L157" s="14">
        <v>0.11632803452995052</v>
      </c>
      <c r="M157" s="14">
        <v>0.11582364645512619</v>
      </c>
      <c r="N157" s="26">
        <f t="shared" si="4"/>
        <v>3.4100868928865768E-3</v>
      </c>
      <c r="O157" s="26"/>
      <c r="P157" s="26">
        <f>VLOOKUP(C157, '169 MSAs'!$C$9:$K$177, 9, FALSE)</f>
        <v>7.7947814598700871E-2</v>
      </c>
      <c r="Q157" s="26">
        <v>7.4972677595628409E-2</v>
      </c>
      <c r="R157" s="26">
        <f>VLOOKUP(C157, '169 MSAs'!$C$9:$K$177, 9, FALSE)</f>
        <v>7.7947814598700871E-2</v>
      </c>
      <c r="S157" s="26">
        <v>7.6864864864864865E-2</v>
      </c>
      <c r="T157" s="26">
        <v>7.5843599357257638E-2</v>
      </c>
      <c r="U157" s="26">
        <v>7.8101723771015111E-2</v>
      </c>
      <c r="V157" s="14">
        <v>7.6429097799768392E-2</v>
      </c>
      <c r="W157" s="14">
        <v>7.1839983244318784E-2</v>
      </c>
      <c r="X157" s="26">
        <f t="shared" si="5"/>
        <v>6.1078313543820872E-3</v>
      </c>
    </row>
    <row r="158" spans="2:24" x14ac:dyDescent="0.4">
      <c r="B158" s="11" t="s">
        <v>162</v>
      </c>
      <c r="C158" s="10">
        <v>19300</v>
      </c>
      <c r="D158" s="14">
        <v>0.1207522</v>
      </c>
      <c r="F158" s="14">
        <f>VLOOKUP(C158, '169 MSAs'!$C$9:$K$177, 8, FALSE)</f>
        <v>0.16079711389795567</v>
      </c>
      <c r="G158" s="14">
        <v>0.15853658536585366</v>
      </c>
      <c r="H158" s="14">
        <v>0.16397109428768067</v>
      </c>
      <c r="I158" s="32">
        <v>0.17039972432804962</v>
      </c>
      <c r="J158" s="26">
        <v>0.1718213058419244</v>
      </c>
      <c r="K158" s="26">
        <v>0.16806722689075632</v>
      </c>
      <c r="L158" s="14">
        <v>0.15149433184472691</v>
      </c>
      <c r="M158" s="14">
        <v>0.15053209749399243</v>
      </c>
      <c r="N158" s="26">
        <f t="shared" si="4"/>
        <v>1.026501640396324E-2</v>
      </c>
      <c r="O158" s="26"/>
      <c r="P158" s="26">
        <f>VLOOKUP(C158, '169 MSAs'!$C$9:$K$177, 9, FALSE)</f>
        <v>0.10960316096890568</v>
      </c>
      <c r="Q158" s="26">
        <v>0.11044314668498798</v>
      </c>
      <c r="R158" s="26">
        <f>VLOOKUP(C158, '169 MSAs'!$C$9:$K$177, 9, FALSE)</f>
        <v>0.10960316096890568</v>
      </c>
      <c r="S158" s="26">
        <v>0.10751206064782909</v>
      </c>
      <c r="T158" s="26">
        <v>0.10034364261168385</v>
      </c>
      <c r="U158" s="26">
        <v>9.9982850282970326E-2</v>
      </c>
      <c r="V158" s="14">
        <v>9.7904500171762276E-2</v>
      </c>
      <c r="W158" s="14">
        <v>9.0456573978716107E-2</v>
      </c>
      <c r="X158" s="26">
        <f t="shared" si="5"/>
        <v>1.9146586990189576E-2</v>
      </c>
    </row>
    <row r="159" spans="2:24" x14ac:dyDescent="0.4">
      <c r="B159" s="11" t="s">
        <v>161</v>
      </c>
      <c r="C159" s="10">
        <v>48900</v>
      </c>
      <c r="D159" s="14">
        <v>9.3260999999999997E-2</v>
      </c>
      <c r="F159" s="14">
        <f>VLOOKUP(C159, '169 MSAs'!$C$9:$K$177, 8, FALSE)</f>
        <v>0.14620784112309537</v>
      </c>
      <c r="G159" s="14">
        <v>0.14236940935472858</v>
      </c>
      <c r="H159" s="14">
        <v>0.14602146873402624</v>
      </c>
      <c r="I159" s="32">
        <v>0.15172995780590717</v>
      </c>
      <c r="J159" s="26">
        <v>0.14870075440067057</v>
      </c>
      <c r="K159" s="26">
        <v>0.15080428954423591</v>
      </c>
      <c r="L159" s="14">
        <v>0.14896829391041772</v>
      </c>
      <c r="M159" s="14">
        <v>0.14462671576832942</v>
      </c>
      <c r="N159" s="26">
        <f t="shared" si="4"/>
        <v>1.5811253547659554E-3</v>
      </c>
      <c r="O159" s="26"/>
      <c r="P159" s="26">
        <f>VLOOKUP(C159, '169 MSAs'!$C$9:$K$177, 9, FALSE)</f>
        <v>9.7072419106317406E-2</v>
      </c>
      <c r="Q159" s="26">
        <v>9.5766473199044036E-2</v>
      </c>
      <c r="R159" s="26">
        <f>VLOOKUP(C159, '169 MSAs'!$C$9:$K$177, 9, FALSE)</f>
        <v>9.7072419106317406E-2</v>
      </c>
      <c r="S159" s="26">
        <v>9.4852320675105489E-2</v>
      </c>
      <c r="T159" s="26">
        <v>9.3378038558256493E-2</v>
      </c>
      <c r="U159" s="26">
        <v>9.2660857908847191E-2</v>
      </c>
      <c r="V159" s="14">
        <v>9.0588827377956718E-2</v>
      </c>
      <c r="W159" s="14">
        <v>8.3696016069635087E-2</v>
      </c>
      <c r="X159" s="26">
        <f t="shared" si="5"/>
        <v>1.3376403036682319E-2</v>
      </c>
    </row>
    <row r="160" spans="2:24" x14ac:dyDescent="0.4">
      <c r="B160" s="11" t="s">
        <v>163</v>
      </c>
      <c r="C160" s="10">
        <v>46520</v>
      </c>
      <c r="D160" s="14">
        <v>3.9746200000000002E-2</v>
      </c>
      <c r="F160" s="14">
        <f>VLOOKUP(C160, '169 MSAs'!$C$9:$K$177, 8, FALSE)</f>
        <v>0.1798753339269813</v>
      </c>
      <c r="G160" s="14">
        <v>0.17634124890061564</v>
      </c>
      <c r="H160" s="14">
        <v>0.18227903901256337</v>
      </c>
      <c r="I160" s="32">
        <v>0.18179829359002406</v>
      </c>
      <c r="J160" s="26">
        <v>0.18360226777147842</v>
      </c>
      <c r="K160" s="26">
        <v>0.1805465891973316</v>
      </c>
      <c r="L160" s="14">
        <v>0.18271499034956037</v>
      </c>
      <c r="M160" s="14">
        <v>0.18078733418913137</v>
      </c>
      <c r="N160" s="26">
        <f t="shared" si="4"/>
        <v>-9.1200026215007557E-4</v>
      </c>
      <c r="O160" s="26"/>
      <c r="P160" s="26">
        <f>VLOOKUP(C160, '169 MSAs'!$C$9:$K$177, 9, FALSE)</f>
        <v>0.14136242208370436</v>
      </c>
      <c r="Q160" s="26">
        <v>0.13720316622691292</v>
      </c>
      <c r="R160" s="26">
        <f>VLOOKUP(C160, '169 MSAs'!$C$9:$K$177, 9, FALSE)</f>
        <v>0.14136242208370436</v>
      </c>
      <c r="S160" s="26">
        <v>0.14023189674031941</v>
      </c>
      <c r="T160" s="26">
        <v>0.13846489315307459</v>
      </c>
      <c r="U160" s="26">
        <v>0.1364321067355283</v>
      </c>
      <c r="V160" s="14">
        <v>0.13574951747801844</v>
      </c>
      <c r="W160" s="14">
        <v>0.12729995721009843</v>
      </c>
      <c r="X160" s="26">
        <f t="shared" si="5"/>
        <v>1.4062464873605934E-2</v>
      </c>
    </row>
    <row r="161" spans="1:24" x14ac:dyDescent="0.4">
      <c r="B161" s="11" t="s">
        <v>164</v>
      </c>
      <c r="C161" s="10">
        <v>21660</v>
      </c>
      <c r="D161" s="14">
        <v>0.1225012</v>
      </c>
      <c r="F161" s="14">
        <f>VLOOKUP(C161, '169 MSAs'!$C$9:$K$177, 8, FALSE)</f>
        <v>0.12621832358674465</v>
      </c>
      <c r="G161" s="14">
        <v>0.12339331619537275</v>
      </c>
      <c r="H161" s="14">
        <v>0.12611181702668361</v>
      </c>
      <c r="I161" s="32">
        <v>0.13041431261770245</v>
      </c>
      <c r="J161" s="26">
        <v>0.12836374884008661</v>
      </c>
      <c r="K161" s="26">
        <v>0.12722298221614228</v>
      </c>
      <c r="L161" s="14">
        <v>0.1254919769906146</v>
      </c>
      <c r="M161" s="14">
        <v>0.1198266845958464</v>
      </c>
      <c r="N161" s="26">
        <f t="shared" si="4"/>
        <v>6.3916389908982435E-3</v>
      </c>
      <c r="O161" s="26"/>
      <c r="P161" s="26">
        <f>VLOOKUP(C161, '169 MSAs'!$C$9:$K$177, 9, FALSE)</f>
        <v>9.0480831708901879E-2</v>
      </c>
      <c r="Q161" s="26">
        <v>8.8528277634961433E-2</v>
      </c>
      <c r="R161" s="26">
        <f>VLOOKUP(C161, '169 MSAs'!$C$9:$K$177, 9, FALSE)</f>
        <v>9.0480831708901879E-2</v>
      </c>
      <c r="S161" s="26">
        <v>8.8355304456999378E-2</v>
      </c>
      <c r="T161" s="26">
        <v>8.3359109186514069E-2</v>
      </c>
      <c r="U161" s="26">
        <v>7.8583371333029339E-2</v>
      </c>
      <c r="V161" s="14">
        <v>7.7656675749318796E-2</v>
      </c>
      <c r="W161" s="14">
        <v>7.0670850141939343E-2</v>
      </c>
      <c r="X161" s="26">
        <f t="shared" si="5"/>
        <v>1.9809981566962537E-2</v>
      </c>
    </row>
    <row r="162" spans="1:24" x14ac:dyDescent="0.4">
      <c r="B162" s="11" t="s">
        <v>165</v>
      </c>
      <c r="C162" s="10">
        <v>28020</v>
      </c>
      <c r="D162" s="14">
        <v>0.13499059999999999</v>
      </c>
      <c r="F162" s="14">
        <f>VLOOKUP(C162, '169 MSAs'!$C$9:$K$177, 8, FALSE)</f>
        <v>0.12940616068593205</v>
      </c>
      <c r="G162" s="14">
        <v>0.12805166167900456</v>
      </c>
      <c r="H162" s="14">
        <v>0.13153351122272799</v>
      </c>
      <c r="I162" s="32">
        <v>0.13228004956629491</v>
      </c>
      <c r="J162" s="26">
        <v>0.12243962091103638</v>
      </c>
      <c r="K162" s="26">
        <v>0.13013179821239207</v>
      </c>
      <c r="L162" s="14">
        <v>0.12426834759117515</v>
      </c>
      <c r="M162" s="14">
        <v>0.11882072662298987</v>
      </c>
      <c r="N162" s="26">
        <f t="shared" si="4"/>
        <v>1.0585434062942184E-2</v>
      </c>
      <c r="O162" s="26"/>
      <c r="P162" s="26">
        <f>VLOOKUP(C162, '169 MSAs'!$C$9:$K$177, 9, FALSE)</f>
        <v>8.4630041282946961E-2</v>
      </c>
      <c r="Q162" s="26">
        <v>8.3005197668924238E-2</v>
      </c>
      <c r="R162" s="26">
        <f>VLOOKUP(C162, '169 MSAs'!$C$9:$K$177, 9, FALSE)</f>
        <v>8.4630041282946961E-2</v>
      </c>
      <c r="S162" s="26">
        <v>7.9770755885997524E-2</v>
      </c>
      <c r="T162" s="26">
        <v>7.8569244879241829E-2</v>
      </c>
      <c r="U162" s="26">
        <v>7.7412513255567333E-2</v>
      </c>
      <c r="V162" s="14">
        <v>7.5491520336184906E-2</v>
      </c>
      <c r="W162" s="14">
        <v>6.9237641453245985E-2</v>
      </c>
      <c r="X162" s="26">
        <f t="shared" si="5"/>
        <v>1.5392399829700976E-2</v>
      </c>
    </row>
    <row r="163" spans="1:24" x14ac:dyDescent="0.4">
      <c r="B163" s="11" t="s">
        <v>168</v>
      </c>
      <c r="C163" s="10">
        <v>11700</v>
      </c>
      <c r="D163" s="14">
        <v>8.1081100000000003E-2</v>
      </c>
      <c r="F163" s="14">
        <f>VLOOKUP(C163, '169 MSAs'!$C$9:$K$177, 8, FALSE)</f>
        <v>0.14981706142884652</v>
      </c>
      <c r="G163" s="14">
        <v>0.14925373134328357</v>
      </c>
      <c r="H163" s="14">
        <v>0.1502758227125737</v>
      </c>
      <c r="I163" s="32">
        <v>0.15157815157815158</v>
      </c>
      <c r="J163" s="26">
        <v>0.14986837156825875</v>
      </c>
      <c r="K163" s="26">
        <v>0.15281150756585093</v>
      </c>
      <c r="L163" s="14">
        <v>0.14731142643764003</v>
      </c>
      <c r="M163" s="14">
        <v>0.14293732460243219</v>
      </c>
      <c r="N163" s="26">
        <f t="shared" si="4"/>
        <v>6.8797368264143233E-3</v>
      </c>
      <c r="O163" s="26"/>
      <c r="P163" s="26">
        <f>VLOOKUP(C163, '169 MSAs'!$C$9:$K$177, 9, FALSE)</f>
        <v>0.10013479684190256</v>
      </c>
      <c r="Q163" s="26">
        <v>9.8163030998851888E-2</v>
      </c>
      <c r="R163" s="26">
        <f>VLOOKUP(C163, '169 MSAs'!$C$9:$K$177, 9, FALSE)</f>
        <v>0.10013479684190256</v>
      </c>
      <c r="S163" s="26">
        <v>9.9792099792099798E-2</v>
      </c>
      <c r="T163" s="26">
        <v>9.3456186536291841E-2</v>
      </c>
      <c r="U163" s="26">
        <v>9.3405566971791518E-2</v>
      </c>
      <c r="V163" s="14">
        <v>8.7752053771471245E-2</v>
      </c>
      <c r="W163" s="14">
        <v>8.4565014031805427E-2</v>
      </c>
      <c r="X163" s="26">
        <f t="shared" si="5"/>
        <v>1.5569782810097132E-2</v>
      </c>
    </row>
    <row r="164" spans="1:24" x14ac:dyDescent="0.4">
      <c r="B164" s="11" t="s">
        <v>166</v>
      </c>
      <c r="C164" s="10">
        <v>39460</v>
      </c>
      <c r="D164" s="14">
        <v>0.1635924</v>
      </c>
      <c r="F164" s="14">
        <f>VLOOKUP(C164, '169 MSAs'!$C$9:$K$177, 8, FALSE)</f>
        <v>0.15045622209279752</v>
      </c>
      <c r="G164" s="14">
        <v>0.14769647696476965</v>
      </c>
      <c r="H164" s="14">
        <v>0.15492409497859089</v>
      </c>
      <c r="I164" s="32">
        <v>0.15449218749999999</v>
      </c>
      <c r="J164" s="26">
        <v>0.1535448491970231</v>
      </c>
      <c r="K164" s="26">
        <v>0.15672812867791291</v>
      </c>
      <c r="L164" s="14">
        <v>0.16001580403002766</v>
      </c>
      <c r="M164" s="14">
        <v>0.15670307845084408</v>
      </c>
      <c r="N164" s="26">
        <f t="shared" si="4"/>
        <v>-6.2468563580465597E-3</v>
      </c>
      <c r="O164" s="26"/>
      <c r="P164" s="26">
        <f>VLOOKUP(C164, '169 MSAs'!$C$9:$K$177, 9, FALSE)</f>
        <v>0.10463987575228111</v>
      </c>
      <c r="Q164" s="26">
        <v>0.10375532326751839</v>
      </c>
      <c r="R164" s="26">
        <f>VLOOKUP(C164, '169 MSAs'!$C$9:$K$177, 9, FALSE)</f>
        <v>0.10463987575228111</v>
      </c>
      <c r="S164" s="26">
        <v>0.1072265625</v>
      </c>
      <c r="T164" s="26">
        <v>0.10536623580101841</v>
      </c>
      <c r="U164" s="26">
        <v>0.10612004707728522</v>
      </c>
      <c r="V164" s="14">
        <v>0.10312129593046226</v>
      </c>
      <c r="W164" s="14">
        <v>9.6722939424031776E-2</v>
      </c>
      <c r="X164" s="26">
        <f t="shared" si="5"/>
        <v>7.9169363282493299E-3</v>
      </c>
    </row>
    <row r="165" spans="1:24" x14ac:dyDescent="0.4">
      <c r="B165" s="11" t="s">
        <v>167</v>
      </c>
      <c r="C165" s="10">
        <v>41940</v>
      </c>
      <c r="D165" s="14">
        <v>2.2942400000000002E-2</v>
      </c>
      <c r="F165" s="14">
        <f>VLOOKUP(C165, '169 MSAs'!$C$9:$K$177, 8, FALSE)</f>
        <v>0.16645962732919253</v>
      </c>
      <c r="G165" s="14">
        <v>0.17142857142857143</v>
      </c>
      <c r="H165" s="14">
        <v>0.17089386850529426</v>
      </c>
      <c r="I165" s="32">
        <v>0.17513852083835221</v>
      </c>
      <c r="J165" s="26">
        <v>0.17831098565043518</v>
      </c>
      <c r="K165" s="26">
        <v>0.17977788061082833</v>
      </c>
      <c r="L165" s="14">
        <v>0.18384021788470267</v>
      </c>
      <c r="M165" s="14">
        <v>0.18301089615299088</v>
      </c>
      <c r="N165" s="26">
        <f t="shared" si="4"/>
        <v>-1.6551268823798343E-2</v>
      </c>
      <c r="O165" s="26"/>
      <c r="P165" s="26">
        <f>VLOOKUP(C165, '169 MSAs'!$C$9:$K$177, 9, FALSE)</f>
        <v>0.13093167701863354</v>
      </c>
      <c r="Q165" s="26">
        <v>0.13325123152709359</v>
      </c>
      <c r="R165" s="26">
        <f>VLOOKUP(C165, '169 MSAs'!$C$9:$K$177, 9, FALSE)</f>
        <v>0.13093167701863354</v>
      </c>
      <c r="S165" s="26">
        <v>0.13394362804143581</v>
      </c>
      <c r="T165" s="26">
        <v>0.13643848506233827</v>
      </c>
      <c r="U165" s="26">
        <v>0.13697362332253588</v>
      </c>
      <c r="V165" s="14">
        <v>0.13481615978211531</v>
      </c>
      <c r="W165" s="14">
        <v>0.12497220369134979</v>
      </c>
      <c r="X165" s="26">
        <f t="shared" si="5"/>
        <v>5.9594733272837486E-3</v>
      </c>
    </row>
    <row r="166" spans="1:24" x14ac:dyDescent="0.4">
      <c r="B166" s="11" t="s">
        <v>170</v>
      </c>
      <c r="C166" s="10">
        <v>22660</v>
      </c>
      <c r="D166" s="14">
        <v>8.8455400000000003E-2</v>
      </c>
      <c r="F166" s="14">
        <f>VLOOKUP(C166, '169 MSAs'!$C$9:$K$177, 8, FALSE)</f>
        <v>0.15576182929590221</v>
      </c>
      <c r="G166" s="14">
        <v>0.15337974399281384</v>
      </c>
      <c r="H166" s="14">
        <v>0.15377797473964103</v>
      </c>
      <c r="I166" s="32">
        <v>0.15738711091626478</v>
      </c>
      <c r="J166" s="26">
        <v>0.1560391730141458</v>
      </c>
      <c r="K166" s="26">
        <v>0.15328151986183075</v>
      </c>
      <c r="L166" s="14">
        <v>0.14414414414414414</v>
      </c>
      <c r="M166" s="14">
        <v>0.14398801882755669</v>
      </c>
      <c r="N166" s="26">
        <f t="shared" si="4"/>
        <v>1.1773810468345525E-2</v>
      </c>
      <c r="O166" s="26"/>
      <c r="P166" s="26">
        <f>VLOOKUP(C166, '169 MSAs'!$C$9:$K$177, 9, FALSE)</f>
        <v>0.11002943174100067</v>
      </c>
      <c r="Q166" s="26">
        <v>0.10599595778127105</v>
      </c>
      <c r="R166" s="26">
        <f>VLOOKUP(C166, '169 MSAs'!$C$9:$K$177, 9, FALSE)</f>
        <v>0.11002943174100067</v>
      </c>
      <c r="S166" s="26">
        <v>0.10740903112669882</v>
      </c>
      <c r="T166" s="26">
        <v>0.10272034820457018</v>
      </c>
      <c r="U166" s="26">
        <v>0.10060449050086356</v>
      </c>
      <c r="V166" s="14">
        <v>9.4165594165594169E-2</v>
      </c>
      <c r="W166" s="14">
        <v>8.4724005134788186E-2</v>
      </c>
      <c r="X166" s="26">
        <f t="shared" si="5"/>
        <v>2.5305426606212489E-2</v>
      </c>
    </row>
    <row r="167" spans="1:24" x14ac:dyDescent="0.4">
      <c r="B167" s="11" t="s">
        <v>169</v>
      </c>
      <c r="C167" s="10">
        <v>18880</v>
      </c>
      <c r="D167" s="14">
        <v>8.0459799999999998E-2</v>
      </c>
      <c r="F167" s="14">
        <f>VLOOKUP(C167, '169 MSAs'!$C$9:$K$177, 8, FALSE)</f>
        <v>0.13287804878048781</v>
      </c>
      <c r="G167" s="14">
        <v>0.13120498345337744</v>
      </c>
      <c r="H167" s="14">
        <v>0.13839027214823393</v>
      </c>
      <c r="I167" s="32">
        <v>0.13665315576143602</v>
      </c>
      <c r="J167" s="26">
        <v>0.13720571208027788</v>
      </c>
      <c r="K167" s="26">
        <v>0.13803740119529592</v>
      </c>
      <c r="L167" s="14">
        <v>0.14178385667501445</v>
      </c>
      <c r="M167" s="14">
        <v>0.13773839337314583</v>
      </c>
      <c r="N167" s="26">
        <f t="shared" si="4"/>
        <v>-4.8603445926580224E-3</v>
      </c>
      <c r="O167" s="26"/>
      <c r="P167" s="26">
        <f>VLOOKUP(C167, '169 MSAs'!$C$9:$K$177, 9, FALSE)</f>
        <v>8.7219512195121945E-2</v>
      </c>
      <c r="Q167" s="26">
        <v>9.1103757056647847E-2</v>
      </c>
      <c r="R167" s="26">
        <f>VLOOKUP(C167, '169 MSAs'!$C$9:$K$177, 9, FALSE)</f>
        <v>8.7219512195121945E-2</v>
      </c>
      <c r="S167" s="26">
        <v>8.9364987454159425E-2</v>
      </c>
      <c r="T167" s="26">
        <v>8.9540717869548439E-2</v>
      </c>
      <c r="U167" s="26">
        <v>8.8876036244457293E-2</v>
      </c>
      <c r="V167" s="14">
        <v>8.9385474860335198E-2</v>
      </c>
      <c r="W167" s="14">
        <v>8.5725293777692155E-2</v>
      </c>
      <c r="X167" s="26">
        <f t="shared" si="5"/>
        <v>1.4942184174297907E-3</v>
      </c>
    </row>
    <row r="168" spans="1:24" x14ac:dyDescent="0.4">
      <c r="B168" s="11" t="s">
        <v>171</v>
      </c>
      <c r="C168" s="10">
        <v>31540</v>
      </c>
      <c r="D168" s="14">
        <v>3.8014300000000001E-2</v>
      </c>
      <c r="F168" s="14">
        <f>VLOOKUP(C168, '169 MSAs'!$C$9:$K$177, 8, FALSE)</f>
        <v>0.14678697183098591</v>
      </c>
      <c r="G168" s="14">
        <v>0.14270152505446623</v>
      </c>
      <c r="H168" s="14">
        <v>0.14291863969005597</v>
      </c>
      <c r="I168" s="32">
        <v>0.14549310710498409</v>
      </c>
      <c r="J168" s="26">
        <v>0.14390294917381302</v>
      </c>
      <c r="K168" s="26">
        <v>0.14412371134020618</v>
      </c>
      <c r="L168" s="14">
        <v>0.13538397154216364</v>
      </c>
      <c r="M168" s="14">
        <v>0.13379848142827827</v>
      </c>
      <c r="N168" s="26">
        <f t="shared" si="4"/>
        <v>1.2988490402707636E-2</v>
      </c>
      <c r="O168" s="26"/>
      <c r="P168" s="26">
        <f>VLOOKUP(C168, '169 MSAs'!$C$9:$K$177, 9, FALSE)</f>
        <v>9.8151408450704219E-2</v>
      </c>
      <c r="Q168" s="26">
        <v>9.8474945533769065E-2</v>
      </c>
      <c r="R168" s="26">
        <f>VLOOKUP(C168, '169 MSAs'!$C$9:$K$177, 9, FALSE)</f>
        <v>9.8151408450704219E-2</v>
      </c>
      <c r="S168" s="26">
        <v>9.4379639448568392E-2</v>
      </c>
      <c r="T168" s="26">
        <v>9.4122568500313739E-2</v>
      </c>
      <c r="U168" s="26">
        <v>9.1958762886597933E-2</v>
      </c>
      <c r="V168" s="14">
        <v>8.5582757899142076E-2</v>
      </c>
      <c r="W168" s="14">
        <v>7.8391134824543407E-2</v>
      </c>
      <c r="X168" s="26">
        <f t="shared" si="5"/>
        <v>1.9760273626160813E-2</v>
      </c>
    </row>
    <row r="169" spans="1:24" x14ac:dyDescent="0.4">
      <c r="B169" s="11" t="s">
        <v>172</v>
      </c>
      <c r="C169" s="10">
        <v>12700</v>
      </c>
      <c r="D169" s="14">
        <v>7.4394299999999997E-2</v>
      </c>
      <c r="F169" s="14">
        <f>VLOOKUP(C169, '169 MSAs'!$C$9:$K$177, 8, FALSE)</f>
        <v>0.20150591609896021</v>
      </c>
      <c r="G169" s="14">
        <v>0.19418851878100638</v>
      </c>
      <c r="H169" s="14">
        <v>0.1904095204760238</v>
      </c>
      <c r="I169" s="32">
        <v>0.19063887939870175</v>
      </c>
      <c r="J169" s="26">
        <v>0.19614474129184986</v>
      </c>
      <c r="K169" s="26">
        <v>0.19776876267748478</v>
      </c>
      <c r="L169" s="14">
        <v>0.20530023482053003</v>
      </c>
      <c r="M169" s="14">
        <v>0.19701492537313434</v>
      </c>
      <c r="N169" s="26">
        <f t="shared" si="4"/>
        <v>4.4909907258258719E-3</v>
      </c>
      <c r="O169" s="26"/>
      <c r="P169" s="26">
        <f>VLOOKUP(C169, '169 MSAs'!$C$9:$K$177, 9, FALSE)</f>
        <v>0.14234492649695232</v>
      </c>
      <c r="Q169" s="26">
        <v>0.13855421686746988</v>
      </c>
      <c r="R169" s="26">
        <f>VLOOKUP(C169, '169 MSAs'!$C$9:$K$177, 9, FALSE)</f>
        <v>0.14234492649695232</v>
      </c>
      <c r="S169" s="26">
        <v>0.13187564058763238</v>
      </c>
      <c r="T169" s="26">
        <v>0.13324315184308422</v>
      </c>
      <c r="U169" s="26">
        <v>0.13657876943881</v>
      </c>
      <c r="V169" s="14">
        <v>0.1355249916135525</v>
      </c>
      <c r="W169" s="14">
        <v>0.12636815920398009</v>
      </c>
      <c r="X169" s="26">
        <f t="shared" si="5"/>
        <v>1.5976767292972233E-2</v>
      </c>
    </row>
    <row r="170" spans="1:24" x14ac:dyDescent="0.4">
      <c r="B170" s="11" t="s">
        <v>175</v>
      </c>
      <c r="C170" s="10">
        <v>37460</v>
      </c>
      <c r="D170" s="14">
        <v>0.1540156</v>
      </c>
      <c r="F170" s="14">
        <f>VLOOKUP(C170, '169 MSAs'!$C$9:$K$177, 8, FALSE)</f>
        <v>0.125</v>
      </c>
      <c r="G170" s="14">
        <v>0.1212584662442648</v>
      </c>
      <c r="H170" s="14">
        <v>0.12471500227998177</v>
      </c>
      <c r="I170" s="32">
        <v>0.12608101957214382</v>
      </c>
      <c r="J170" s="26">
        <v>0.12120515179392824</v>
      </c>
      <c r="K170" s="26">
        <v>0.11796982167352538</v>
      </c>
      <c r="L170" s="14">
        <v>0.11387163561076605</v>
      </c>
      <c r="M170" s="14">
        <v>0.11390362001383444</v>
      </c>
      <c r="N170" s="26">
        <f t="shared" si="4"/>
        <v>1.1096379986165555E-2</v>
      </c>
      <c r="O170" s="26"/>
      <c r="P170" s="26">
        <f>VLOOKUP(C170, '169 MSAs'!$C$9:$K$177, 9, FALSE)</f>
        <v>7.8671328671328672E-2</v>
      </c>
      <c r="Q170" s="26">
        <v>7.6687786759886384E-2</v>
      </c>
      <c r="R170" s="26">
        <f>VLOOKUP(C170, '169 MSAs'!$C$9:$K$177, 9, FALSE)</f>
        <v>7.8671328671328672E-2</v>
      </c>
      <c r="S170" s="26">
        <v>8.1474738279472006E-2</v>
      </c>
      <c r="T170" s="26">
        <v>7.6816927322907083E-2</v>
      </c>
      <c r="U170" s="26">
        <v>7.5445816186556922E-2</v>
      </c>
      <c r="V170" s="14">
        <v>7.2233724407637451E-2</v>
      </c>
      <c r="W170" s="14">
        <v>7.0786257781876874E-2</v>
      </c>
      <c r="X170" s="26">
        <f t="shared" si="5"/>
        <v>7.8850708894517979E-3</v>
      </c>
    </row>
    <row r="171" spans="1:24" x14ac:dyDescent="0.4">
      <c r="B171" s="11" t="s">
        <v>174</v>
      </c>
      <c r="C171" s="10">
        <v>39150</v>
      </c>
      <c r="D171" s="14">
        <v>0.1292925</v>
      </c>
      <c r="F171" s="14">
        <f>VLOOKUP(C171, '169 MSAs'!$C$9:$K$177, 8, FALSE)</f>
        <v>0.1202732373749695</v>
      </c>
      <c r="G171" s="14">
        <v>0.11627906976744186</v>
      </c>
      <c r="H171" s="14">
        <v>0.1221872731671909</v>
      </c>
      <c r="I171" s="32">
        <v>0.12554321583775954</v>
      </c>
      <c r="J171" s="26">
        <v>0.12506035731530663</v>
      </c>
      <c r="K171" s="26">
        <v>0.12073112073112073</v>
      </c>
      <c r="L171" s="14">
        <v>0.12153772683858644</v>
      </c>
      <c r="M171" s="14">
        <v>0.11471912775539227</v>
      </c>
      <c r="N171" s="26">
        <f t="shared" si="4"/>
        <v>5.5541096195772383E-3</v>
      </c>
      <c r="O171" s="26"/>
      <c r="P171" s="26">
        <f>VLOOKUP(C171, '169 MSAs'!$C$9:$K$177, 9, FALSE)</f>
        <v>7.9775555013417904E-2</v>
      </c>
      <c r="Q171" s="26">
        <v>8.0668604651162795E-2</v>
      </c>
      <c r="R171" s="26">
        <f>VLOOKUP(C171, '169 MSAs'!$C$9:$K$177, 9, FALSE)</f>
        <v>7.9775555013417904E-2</v>
      </c>
      <c r="S171" s="26">
        <v>8.2568807339449546E-2</v>
      </c>
      <c r="T171" s="26">
        <v>7.7498792853693863E-2</v>
      </c>
      <c r="U171" s="26">
        <v>7.407407407407407E-2</v>
      </c>
      <c r="V171" s="14">
        <v>7.0678127984718245E-2</v>
      </c>
      <c r="W171" s="14">
        <v>6.4233230623370469E-2</v>
      </c>
      <c r="X171" s="26">
        <f t="shared" si="5"/>
        <v>1.5542324390047435E-2</v>
      </c>
    </row>
    <row r="172" spans="1:24" x14ac:dyDescent="0.4">
      <c r="B172" s="11" t="s">
        <v>173</v>
      </c>
      <c r="C172" s="10">
        <v>42220</v>
      </c>
      <c r="D172" s="14">
        <v>6.6142900000000004E-2</v>
      </c>
      <c r="F172" s="14">
        <f>VLOOKUP(C172, '169 MSAs'!$C$9:$K$177, 8, FALSE)</f>
        <v>0.15592105263157896</v>
      </c>
      <c r="G172" s="14">
        <v>0.15034168564920272</v>
      </c>
      <c r="H172" s="14">
        <v>0.1475826972010178</v>
      </c>
      <c r="I172" s="32">
        <v>0.15280403276622559</v>
      </c>
      <c r="J172" s="26">
        <v>0.15238981998758536</v>
      </c>
      <c r="K172" s="26">
        <v>0.15828220858895706</v>
      </c>
      <c r="L172" s="14">
        <v>0.15856236786469344</v>
      </c>
      <c r="M172" s="14">
        <v>0.16148325358851676</v>
      </c>
      <c r="N172" s="26">
        <f t="shared" si="4"/>
        <v>-5.5622009569377961E-3</v>
      </c>
      <c r="O172" s="26"/>
      <c r="P172" s="26">
        <f>VLOOKUP(C172, '169 MSAs'!$C$9:$K$177, 9, FALSE)</f>
        <v>0.11414473684210526</v>
      </c>
      <c r="Q172" s="26">
        <v>0.11064106736088512</v>
      </c>
      <c r="R172" s="26">
        <f>VLOOKUP(C172, '169 MSAs'!$C$9:$K$177, 9, FALSE)</f>
        <v>0.11414473684210526</v>
      </c>
      <c r="S172" s="26">
        <v>0.11657214870825457</v>
      </c>
      <c r="T172" s="26">
        <v>0.11731843575418995</v>
      </c>
      <c r="U172" s="26">
        <v>0.11809815950920245</v>
      </c>
      <c r="V172" s="14">
        <v>0.1174871639987919</v>
      </c>
      <c r="W172" s="14">
        <v>0.11034688995215311</v>
      </c>
      <c r="X172" s="26">
        <f t="shared" si="5"/>
        <v>3.7978468899521473E-3</v>
      </c>
    </row>
    <row r="173" spans="1:24" x14ac:dyDescent="0.4">
      <c r="B173" s="11" t="s">
        <v>176</v>
      </c>
      <c r="C173" s="10">
        <v>29420</v>
      </c>
      <c r="D173" s="14">
        <v>0.13510800000000001</v>
      </c>
      <c r="F173" s="14">
        <f>VLOOKUP(C173, '169 MSAs'!$C$9:$K$177, 8, FALSE)</f>
        <v>0.11121833534378769</v>
      </c>
      <c r="G173" s="14">
        <v>0.11055396370582617</v>
      </c>
      <c r="H173" s="14">
        <v>0.11416184971098266</v>
      </c>
      <c r="I173" s="32">
        <v>0.11436740528949249</v>
      </c>
      <c r="J173" s="26">
        <v>0.11171086599389815</v>
      </c>
      <c r="K173" s="26">
        <v>0.11098103488644345</v>
      </c>
      <c r="L173" s="14">
        <v>0.10863444392304082</v>
      </c>
      <c r="M173" s="14">
        <v>9.8719441210710135E-2</v>
      </c>
      <c r="N173" s="26">
        <f t="shared" si="4"/>
        <v>1.2498894133077559E-2</v>
      </c>
      <c r="O173" s="26"/>
      <c r="P173" s="26">
        <f>VLOOKUP(C173, '169 MSAs'!$C$9:$K$177, 9, FALSE)</f>
        <v>7.3100120627261761E-2</v>
      </c>
      <c r="Q173" s="26">
        <v>7.1872015281757407E-2</v>
      </c>
      <c r="R173" s="26">
        <f>VLOOKUP(C173, '169 MSAs'!$C$9:$K$177, 9, FALSE)</f>
        <v>7.3100120627261761E-2</v>
      </c>
      <c r="S173" s="26">
        <v>7.1956159161305697E-2</v>
      </c>
      <c r="T173" s="26">
        <v>6.8763201126496129E-2</v>
      </c>
      <c r="U173" s="26">
        <v>6.5090142823694686E-2</v>
      </c>
      <c r="V173" s="14">
        <v>6.1004223369310183E-2</v>
      </c>
      <c r="W173" s="14">
        <v>5.5180442374854484E-2</v>
      </c>
      <c r="X173" s="26">
        <f t="shared" si="5"/>
        <v>1.7919678252407277E-2</v>
      </c>
    </row>
    <row r="174" spans="1:24" x14ac:dyDescent="0.4">
      <c r="B174" s="11" t="s">
        <v>177</v>
      </c>
      <c r="C174" s="10">
        <v>14500</v>
      </c>
      <c r="D174" s="14">
        <v>4.5156799999999997E-2</v>
      </c>
      <c r="F174" s="14">
        <f>VLOOKUP(C174, '169 MSAs'!$C$9:$K$177, 8, FALSE)</f>
        <v>0.1541440743609605</v>
      </c>
      <c r="G174" s="14">
        <v>0.15461925009663702</v>
      </c>
      <c r="H174" s="14">
        <v>0.15458015267175573</v>
      </c>
      <c r="I174" s="32">
        <v>0.15277253866465484</v>
      </c>
      <c r="J174" s="26">
        <v>0.1534154535274356</v>
      </c>
      <c r="K174" s="26">
        <v>0.15227686703096538</v>
      </c>
      <c r="L174" s="14">
        <v>0.14794816414686826</v>
      </c>
      <c r="M174" s="14">
        <v>0.14434097421203437</v>
      </c>
      <c r="N174" s="26">
        <f t="shared" si="4"/>
        <v>9.8031001489261305E-3</v>
      </c>
      <c r="O174" s="26"/>
      <c r="P174" s="26">
        <f>VLOOKUP(C174, '169 MSAs'!$C$9:$K$177, 9, FALSE)</f>
        <v>0.11309062742060419</v>
      </c>
      <c r="Q174" s="26">
        <v>0.11055276381909548</v>
      </c>
      <c r="R174" s="26">
        <f>VLOOKUP(C174, '169 MSAs'!$C$9:$K$177, 9, FALSE)</f>
        <v>0.11309062742060419</v>
      </c>
      <c r="S174" s="26">
        <v>0.1059977367031309</v>
      </c>
      <c r="T174" s="26">
        <v>0.10526315789473684</v>
      </c>
      <c r="U174" s="26">
        <v>0.10163934426229508</v>
      </c>
      <c r="V174" s="14">
        <v>9.6112311015118787E-2</v>
      </c>
      <c r="W174" s="14">
        <v>9.0616045845272206E-2</v>
      </c>
      <c r="X174" s="26">
        <f t="shared" si="5"/>
        <v>2.2474581575331984E-2</v>
      </c>
    </row>
    <row r="175" spans="1:24" x14ac:dyDescent="0.4">
      <c r="B175" s="11" t="s">
        <v>178</v>
      </c>
      <c r="C175" s="10">
        <v>13460</v>
      </c>
      <c r="D175" s="14">
        <v>9.26458E-2</v>
      </c>
      <c r="F175" s="14">
        <f>VLOOKUP(C175, '169 MSAs'!$C$9:$K$177, 8, FALSE)</f>
        <v>0.13428466886205634</v>
      </c>
      <c r="G175" s="14">
        <v>0.12952243125904486</v>
      </c>
      <c r="H175" s="14">
        <v>0.12639275766016714</v>
      </c>
      <c r="I175" s="32">
        <v>0.13192520775623268</v>
      </c>
      <c r="J175" s="26">
        <v>0.12570668440305952</v>
      </c>
      <c r="K175" s="26">
        <v>0.13107119095143047</v>
      </c>
      <c r="L175" s="14">
        <v>0.12520757223513782</v>
      </c>
      <c r="M175" s="14">
        <v>0.11977624218492926</v>
      </c>
      <c r="N175" s="26">
        <f t="shared" si="4"/>
        <v>1.4508426677127081E-2</v>
      </c>
      <c r="O175" s="26"/>
      <c r="P175" s="26">
        <f>VLOOKUP(C175, '169 MSAs'!$C$9:$K$177, 9, FALSE)</f>
        <v>9.9158433955360406E-2</v>
      </c>
      <c r="Q175" s="26">
        <v>9.5151953690303909E-2</v>
      </c>
      <c r="R175" s="26">
        <f>VLOOKUP(C175, '169 MSAs'!$C$9:$K$177, 9, FALSE)</f>
        <v>9.9158433955360406E-2</v>
      </c>
      <c r="S175" s="26">
        <v>9.141274238227147E-2</v>
      </c>
      <c r="T175" s="26">
        <v>8.812770202859993E-2</v>
      </c>
      <c r="U175" s="26">
        <v>8.4165003326679977E-2</v>
      </c>
      <c r="V175" s="14">
        <v>8.1036200597808042E-2</v>
      </c>
      <c r="W175" s="14">
        <v>7.6011846001974331E-2</v>
      </c>
      <c r="X175" s="26">
        <f t="shared" si="5"/>
        <v>2.3146587953386075E-2</v>
      </c>
    </row>
    <row r="176" spans="1:24" x14ac:dyDescent="0.4">
      <c r="A176" s="10" t="s">
        <v>194</v>
      </c>
      <c r="B176" s="11" t="s">
        <v>179</v>
      </c>
      <c r="C176" s="10">
        <v>41884</v>
      </c>
      <c r="D176" s="14">
        <v>7.7444000000000002E-3</v>
      </c>
      <c r="F176" s="14">
        <f>VLOOKUP(C176, '169 MSAs'!$C$9:$K$177, 8, FALSE)</f>
        <v>0.15234375</v>
      </c>
      <c r="G176" s="14">
        <v>0.15306122448979592</v>
      </c>
      <c r="H176" s="14">
        <v>0.15158924205378974</v>
      </c>
      <c r="I176" s="32">
        <v>0.15294117647058825</v>
      </c>
      <c r="J176" s="26">
        <v>0.15017462165308498</v>
      </c>
      <c r="K176" s="26">
        <v>0.1489841986455982</v>
      </c>
      <c r="L176" s="14">
        <v>0.14864864864864866</v>
      </c>
      <c r="M176" s="14">
        <v>0.14502164502164502</v>
      </c>
      <c r="N176" s="26">
        <f t="shared" si="4"/>
        <v>7.3221049783549763E-3</v>
      </c>
      <c r="O176" s="26"/>
      <c r="P176" s="26">
        <f>VLOOKUP(C176, '169 MSAs'!$C$9:$K$177, 9, FALSE)</f>
        <v>0.1171875</v>
      </c>
      <c r="Q176" s="26">
        <v>0.11862244897959184</v>
      </c>
      <c r="R176" s="26">
        <f>VLOOKUP(C176, '169 MSAs'!$C$9:$K$177, 9, FALSE)</f>
        <v>0.1171875</v>
      </c>
      <c r="S176" s="26">
        <v>0.12117647058823529</v>
      </c>
      <c r="T176" s="26">
        <v>0.11757857974388825</v>
      </c>
      <c r="U176" s="26">
        <v>0.1162528216704289</v>
      </c>
      <c r="V176" s="14">
        <v>0.11711711711711711</v>
      </c>
      <c r="W176" s="14">
        <v>0.10822510822510822</v>
      </c>
      <c r="X176" s="26">
        <f t="shared" si="5"/>
        <v>8.9623917748917759E-3</v>
      </c>
    </row>
    <row r="177" spans="1:24" x14ac:dyDescent="0.4">
      <c r="A177" s="10" t="s">
        <v>194</v>
      </c>
      <c r="B177" s="11" t="s">
        <v>180</v>
      </c>
      <c r="C177" s="10">
        <v>42034</v>
      </c>
      <c r="D177" s="14">
        <v>1.5637399999999999E-2</v>
      </c>
      <c r="F177" s="14">
        <f>VLOOKUP(C177, '169 MSAs'!$C$9:$K$177, 8, FALSE)</f>
        <v>0.18461538461538463</v>
      </c>
      <c r="G177" s="14">
        <v>0.19487179487179487</v>
      </c>
      <c r="H177" s="14">
        <v>0.19607843137254902</v>
      </c>
      <c r="I177" s="32">
        <v>0.19196428571428573</v>
      </c>
      <c r="J177" s="26">
        <v>0.20465116279069767</v>
      </c>
      <c r="K177" s="26">
        <v>0.21461187214611871</v>
      </c>
      <c r="L177" s="14">
        <v>0.22268907563025211</v>
      </c>
      <c r="M177" s="14">
        <v>0.2131782945736434</v>
      </c>
      <c r="N177" s="26">
        <f t="shared" si="4"/>
        <v>-2.8562909958258775E-2</v>
      </c>
      <c r="O177" s="26"/>
      <c r="P177" s="26">
        <f>VLOOKUP(C177, '169 MSAs'!$C$9:$K$177, 9, FALSE)</f>
        <v>0.14871794871794872</v>
      </c>
      <c r="Q177" s="26">
        <v>0.15384615384615385</v>
      </c>
      <c r="R177" s="26">
        <f>VLOOKUP(C177, '169 MSAs'!$C$9:$K$177, 9, FALSE)</f>
        <v>0.14871794871794872</v>
      </c>
      <c r="S177" s="26">
        <v>0.16071428571428573</v>
      </c>
      <c r="T177" s="26">
        <v>0.18139534883720931</v>
      </c>
      <c r="U177" s="26">
        <v>0.18721461187214611</v>
      </c>
      <c r="V177" s="14">
        <v>0.19747899159663865</v>
      </c>
      <c r="W177" s="14">
        <v>0.17054263565891473</v>
      </c>
      <c r="X177" s="26">
        <f t="shared" si="5"/>
        <v>-2.1824686940966009E-2</v>
      </c>
    </row>
    <row r="178" spans="1:24" x14ac:dyDescent="0.4">
      <c r="B178" s="11"/>
      <c r="J178" s="10"/>
      <c r="T178" s="10"/>
    </row>
    <row r="179" spans="1:24" x14ac:dyDescent="0.4">
      <c r="B179" s="11"/>
      <c r="J179" s="10"/>
      <c r="T179" s="10"/>
    </row>
    <row r="180" spans="1:24" x14ac:dyDescent="0.4">
      <c r="B180" s="11"/>
      <c r="J180" s="10"/>
      <c r="T180" s="10"/>
    </row>
    <row r="181" spans="1:24" x14ac:dyDescent="0.4">
      <c r="B181" s="11"/>
      <c r="J181" s="10"/>
      <c r="T181" s="10"/>
    </row>
  </sheetData>
  <mergeCells count="2">
    <mergeCell ref="P5:X5"/>
    <mergeCell ref="F5:N5"/>
  </mergeCells>
  <phoneticPr fontId="11"/>
  <conditionalFormatting sqref="O7:O177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:W4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2:Z4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2:N4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:W4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2:Z4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2:P4 R2:T4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1:N4 N178:N1048576 N6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7:X177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7:N177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78:G1048576 I1 D1:G1 I178:I1048576 D5:F5 D6:E8">
    <cfRule type="colorScale" priority="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78:I1048576 D1:G1 I1 D178:G1048576 D5:F5 D6:E177">
    <cfRule type="colorScale" priority="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7:D177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2:P4 R2:T4">
    <cfRule type="colorScale" priority="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2:P4 R2:S4">
    <cfRule type="colorScale" priority="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7:G178"/>
  <sheetViews>
    <sheetView workbookViewId="0">
      <selection activeCell="H1" sqref="H1:H1048576"/>
    </sheetView>
  </sheetViews>
  <sheetFormatPr defaultRowHeight="18.75" x14ac:dyDescent="0.4"/>
  <sheetData>
    <row r="7" spans="1:7" x14ac:dyDescent="0.4">
      <c r="A7" t="s">
        <v>2</v>
      </c>
      <c r="B7" t="s">
        <v>195</v>
      </c>
      <c r="C7" t="s">
        <v>196</v>
      </c>
      <c r="D7" t="s">
        <v>197</v>
      </c>
      <c r="E7" t="s">
        <v>198</v>
      </c>
      <c r="F7" t="s">
        <v>199</v>
      </c>
      <c r="G7" t="s">
        <v>200</v>
      </c>
    </row>
    <row r="8" spans="1:7" x14ac:dyDescent="0.4">
      <c r="B8">
        <v>7899285</v>
      </c>
      <c r="C8">
        <v>1157468</v>
      </c>
      <c r="D8">
        <v>0.1465282</v>
      </c>
      <c r="E8">
        <v>2493275</v>
      </c>
      <c r="F8">
        <v>263515.90000000002</v>
      </c>
      <c r="G8">
        <v>0.1056907</v>
      </c>
    </row>
    <row r="10" spans="1:7" x14ac:dyDescent="0.4">
      <c r="A10">
        <v>12060</v>
      </c>
      <c r="B10">
        <v>172636</v>
      </c>
      <c r="C10">
        <v>36218</v>
      </c>
      <c r="D10">
        <v>0.20979400000000001</v>
      </c>
      <c r="E10">
        <v>50234.03</v>
      </c>
      <c r="F10">
        <v>7602.99</v>
      </c>
      <c r="G10">
        <v>0.1513514</v>
      </c>
    </row>
    <row r="11" spans="1:7" x14ac:dyDescent="0.4">
      <c r="A11">
        <v>26420</v>
      </c>
      <c r="B11">
        <v>133525</v>
      </c>
      <c r="C11">
        <v>25725</v>
      </c>
      <c r="D11">
        <v>0.19266059999999999</v>
      </c>
      <c r="E11">
        <v>39034.730000000003</v>
      </c>
      <c r="F11">
        <v>5451.3050000000003</v>
      </c>
      <c r="G11">
        <v>0.13965269999999999</v>
      </c>
    </row>
    <row r="12" spans="1:7" x14ac:dyDescent="0.4">
      <c r="A12">
        <v>16984</v>
      </c>
      <c r="B12">
        <v>163485</v>
      </c>
      <c r="C12">
        <v>23266</v>
      </c>
      <c r="D12">
        <v>0.14231279999999999</v>
      </c>
      <c r="E12">
        <v>51933.86</v>
      </c>
      <c r="F12">
        <v>5158.88</v>
      </c>
      <c r="G12">
        <v>9.9335599999999996E-2</v>
      </c>
    </row>
    <row r="13" spans="1:7" x14ac:dyDescent="0.4">
      <c r="A13">
        <v>47894</v>
      </c>
      <c r="B13">
        <v>145632</v>
      </c>
      <c r="C13">
        <v>19960</v>
      </c>
      <c r="D13">
        <v>0.13705780000000001</v>
      </c>
      <c r="E13">
        <v>66140.289999999994</v>
      </c>
      <c r="F13">
        <v>6756.01</v>
      </c>
      <c r="G13">
        <v>0.10214670000000001</v>
      </c>
    </row>
    <row r="14" spans="1:7" x14ac:dyDescent="0.4">
      <c r="A14">
        <v>19124</v>
      </c>
      <c r="B14">
        <v>120013</v>
      </c>
      <c r="C14">
        <v>17703</v>
      </c>
      <c r="D14">
        <v>0.147509</v>
      </c>
      <c r="E14">
        <v>38893.57</v>
      </c>
      <c r="F14">
        <v>4354.2849999999999</v>
      </c>
      <c r="G14">
        <v>0.1119539</v>
      </c>
    </row>
    <row r="15" spans="1:7" x14ac:dyDescent="0.4">
      <c r="A15">
        <v>35614</v>
      </c>
      <c r="B15">
        <v>118689</v>
      </c>
      <c r="C15">
        <v>11509</v>
      </c>
      <c r="D15">
        <v>9.6967700000000004E-2</v>
      </c>
      <c r="E15">
        <v>93270.51</v>
      </c>
      <c r="F15">
        <v>5529.8549999999996</v>
      </c>
      <c r="G15">
        <v>5.9288399999999998E-2</v>
      </c>
    </row>
    <row r="16" spans="1:7" x14ac:dyDescent="0.4">
      <c r="A16">
        <v>40140</v>
      </c>
      <c r="B16">
        <v>133817</v>
      </c>
      <c r="C16">
        <v>27523</v>
      </c>
      <c r="D16">
        <v>0.20567640000000001</v>
      </c>
      <c r="E16">
        <v>46134.77</v>
      </c>
      <c r="F16">
        <v>8430.5949999999993</v>
      </c>
      <c r="G16">
        <v>0.1827384</v>
      </c>
    </row>
    <row r="17" spans="1:7" x14ac:dyDescent="0.4">
      <c r="A17">
        <v>12580</v>
      </c>
      <c r="B17">
        <v>70051</v>
      </c>
      <c r="C17">
        <v>13610</v>
      </c>
      <c r="D17">
        <v>0.19428699999999999</v>
      </c>
      <c r="E17">
        <v>23881.45</v>
      </c>
      <c r="F17">
        <v>3559.9</v>
      </c>
      <c r="G17">
        <v>0.14906549999999999</v>
      </c>
    </row>
    <row r="18" spans="1:7" x14ac:dyDescent="0.4">
      <c r="A18">
        <v>38060</v>
      </c>
      <c r="B18">
        <v>196798</v>
      </c>
      <c r="C18">
        <v>30701</v>
      </c>
      <c r="D18">
        <v>0.15600259999999999</v>
      </c>
      <c r="E18">
        <v>59085.919999999998</v>
      </c>
      <c r="F18">
        <v>6954.8950000000004</v>
      </c>
      <c r="G18">
        <v>0.1177082</v>
      </c>
    </row>
    <row r="19" spans="1:7" x14ac:dyDescent="0.4">
      <c r="A19">
        <v>41700</v>
      </c>
      <c r="B19">
        <v>56026</v>
      </c>
      <c r="C19">
        <v>10803</v>
      </c>
      <c r="D19">
        <v>0.1928212</v>
      </c>
      <c r="E19">
        <v>14636.98</v>
      </c>
      <c r="F19">
        <v>2285.415</v>
      </c>
      <c r="G19">
        <v>0.1561398</v>
      </c>
    </row>
    <row r="20" spans="1:7" x14ac:dyDescent="0.4">
      <c r="A20">
        <v>31084</v>
      </c>
      <c r="B20">
        <v>190848</v>
      </c>
      <c r="C20">
        <v>18471</v>
      </c>
      <c r="D20">
        <v>9.6783800000000003E-2</v>
      </c>
      <c r="E20">
        <v>122695.2</v>
      </c>
      <c r="F20">
        <v>8035.625</v>
      </c>
      <c r="G20">
        <v>6.5492599999999998E-2</v>
      </c>
    </row>
    <row r="21" spans="1:7" x14ac:dyDescent="0.4">
      <c r="A21">
        <v>36740</v>
      </c>
      <c r="B21">
        <v>70047</v>
      </c>
      <c r="C21">
        <v>15135</v>
      </c>
      <c r="D21">
        <v>0.21606919999999999</v>
      </c>
      <c r="E21">
        <v>19908.59</v>
      </c>
      <c r="F21">
        <v>3466.4349999999999</v>
      </c>
      <c r="G21">
        <v>0.17411760000000001</v>
      </c>
    </row>
    <row r="22" spans="1:7" x14ac:dyDescent="0.4">
      <c r="A22">
        <v>45300</v>
      </c>
      <c r="B22">
        <v>87392</v>
      </c>
      <c r="C22">
        <v>17112</v>
      </c>
      <c r="D22">
        <v>0.19580739999999999</v>
      </c>
      <c r="E22">
        <v>23118.75</v>
      </c>
      <c r="F22">
        <v>3515.72</v>
      </c>
      <c r="G22">
        <v>0.15207219999999999</v>
      </c>
    </row>
    <row r="23" spans="1:7" x14ac:dyDescent="0.4">
      <c r="A23">
        <v>35004</v>
      </c>
      <c r="B23">
        <v>53402</v>
      </c>
      <c r="C23">
        <v>8228</v>
      </c>
      <c r="D23">
        <v>0.15407660000000001</v>
      </c>
      <c r="E23">
        <v>25537.72</v>
      </c>
      <c r="F23">
        <v>3105</v>
      </c>
      <c r="G23">
        <v>0.1215849</v>
      </c>
    </row>
    <row r="24" spans="1:7" x14ac:dyDescent="0.4">
      <c r="A24">
        <v>41180</v>
      </c>
      <c r="B24">
        <v>79629</v>
      </c>
      <c r="C24">
        <v>12094</v>
      </c>
      <c r="D24">
        <v>0.15187929999999999</v>
      </c>
      <c r="E24">
        <v>18016.82</v>
      </c>
      <c r="F24">
        <v>1979.24</v>
      </c>
      <c r="G24">
        <v>0.1098551</v>
      </c>
    </row>
    <row r="25" spans="1:7" x14ac:dyDescent="0.4">
      <c r="A25">
        <v>23104</v>
      </c>
      <c r="B25">
        <v>59661</v>
      </c>
      <c r="C25">
        <v>10932</v>
      </c>
      <c r="D25">
        <v>0.18323529999999999</v>
      </c>
      <c r="E25">
        <v>16445.64</v>
      </c>
      <c r="F25">
        <v>2445.62</v>
      </c>
      <c r="G25">
        <v>0.14870929999999999</v>
      </c>
    </row>
    <row r="26" spans="1:7" x14ac:dyDescent="0.4">
      <c r="A26">
        <v>37964</v>
      </c>
      <c r="B26">
        <v>36993</v>
      </c>
      <c r="C26">
        <v>6510</v>
      </c>
      <c r="D26">
        <v>0.1759792</v>
      </c>
      <c r="E26">
        <v>10553.91</v>
      </c>
      <c r="F26">
        <v>1169.57</v>
      </c>
      <c r="G26">
        <v>0.11081870000000001</v>
      </c>
    </row>
    <row r="27" spans="1:7" x14ac:dyDescent="0.4">
      <c r="A27">
        <v>29820</v>
      </c>
      <c r="B27">
        <v>77717</v>
      </c>
      <c r="C27">
        <v>13145</v>
      </c>
      <c r="D27">
        <v>0.16913929999999999</v>
      </c>
      <c r="E27">
        <v>23938.41</v>
      </c>
      <c r="F27">
        <v>3209.915</v>
      </c>
      <c r="G27">
        <v>0.1340905</v>
      </c>
    </row>
    <row r="28" spans="1:7" x14ac:dyDescent="0.4">
      <c r="A28">
        <v>33460</v>
      </c>
      <c r="B28">
        <v>113231</v>
      </c>
      <c r="C28">
        <v>12627</v>
      </c>
      <c r="D28">
        <v>0.1115154</v>
      </c>
      <c r="E28">
        <v>34752.699999999997</v>
      </c>
      <c r="F28">
        <v>3179.5050000000001</v>
      </c>
      <c r="G28">
        <v>9.1489399999999999E-2</v>
      </c>
    </row>
    <row r="29" spans="1:7" x14ac:dyDescent="0.4">
      <c r="A29">
        <v>35084</v>
      </c>
      <c r="B29">
        <v>44340</v>
      </c>
      <c r="C29">
        <v>8071</v>
      </c>
      <c r="D29">
        <v>0.1820253</v>
      </c>
      <c r="E29">
        <v>18008.11</v>
      </c>
      <c r="F29">
        <v>2501.7150000000001</v>
      </c>
      <c r="G29">
        <v>0.13892160000000001</v>
      </c>
    </row>
    <row r="30" spans="1:7" x14ac:dyDescent="0.4">
      <c r="A30">
        <v>16740</v>
      </c>
      <c r="B30">
        <v>83810</v>
      </c>
      <c r="C30">
        <v>11509</v>
      </c>
      <c r="D30">
        <v>0.13732249999999999</v>
      </c>
      <c r="E30">
        <v>24234.86</v>
      </c>
      <c r="F30">
        <v>2376.0749999999998</v>
      </c>
      <c r="G30">
        <v>9.8043699999999998E-2</v>
      </c>
    </row>
    <row r="31" spans="1:7" x14ac:dyDescent="0.4">
      <c r="A31">
        <v>26900</v>
      </c>
      <c r="B31">
        <v>63980</v>
      </c>
      <c r="C31">
        <v>11497</v>
      </c>
      <c r="D31">
        <v>0.17969679999999999</v>
      </c>
      <c r="E31">
        <v>14144.09</v>
      </c>
      <c r="F31">
        <v>2086.9749999999999</v>
      </c>
      <c r="G31">
        <v>0.14755099999999999</v>
      </c>
    </row>
    <row r="32" spans="1:7" x14ac:dyDescent="0.4">
      <c r="A32">
        <v>33124</v>
      </c>
      <c r="B32">
        <v>39274</v>
      </c>
      <c r="C32">
        <v>7854</v>
      </c>
      <c r="D32">
        <v>0.19997960000000001</v>
      </c>
      <c r="E32">
        <v>15176.04</v>
      </c>
      <c r="F32">
        <v>2201.46</v>
      </c>
      <c r="G32">
        <v>0.14506160000000001</v>
      </c>
    </row>
    <row r="33" spans="1:7" x14ac:dyDescent="0.4">
      <c r="A33">
        <v>15804</v>
      </c>
      <c r="B33">
        <v>27074</v>
      </c>
      <c r="C33">
        <v>7058</v>
      </c>
      <c r="D33">
        <v>0.26069290000000001</v>
      </c>
      <c r="E33">
        <v>6469.14</v>
      </c>
      <c r="F33">
        <v>1450.59</v>
      </c>
      <c r="G33">
        <v>0.2242323</v>
      </c>
    </row>
    <row r="34" spans="1:7" x14ac:dyDescent="0.4">
      <c r="A34">
        <v>22744</v>
      </c>
      <c r="B34">
        <v>40282</v>
      </c>
      <c r="C34">
        <v>7837</v>
      </c>
      <c r="D34">
        <v>0.19455339999999999</v>
      </c>
      <c r="E34">
        <v>13499.43</v>
      </c>
      <c r="F34">
        <v>2079.2649999999999</v>
      </c>
      <c r="G34">
        <v>0.1540261</v>
      </c>
    </row>
    <row r="35" spans="1:7" x14ac:dyDescent="0.4">
      <c r="A35">
        <v>17460</v>
      </c>
      <c r="B35">
        <v>45448</v>
      </c>
      <c r="C35">
        <v>8046</v>
      </c>
      <c r="D35">
        <v>0.17703749999999999</v>
      </c>
      <c r="E35">
        <v>8829.41</v>
      </c>
      <c r="F35">
        <v>1185.68</v>
      </c>
      <c r="G35">
        <v>0.13428760000000001</v>
      </c>
    </row>
    <row r="36" spans="1:7" x14ac:dyDescent="0.4">
      <c r="A36">
        <v>19740</v>
      </c>
      <c r="B36">
        <v>136008</v>
      </c>
      <c r="C36">
        <v>18943</v>
      </c>
      <c r="D36">
        <v>0.1392786</v>
      </c>
      <c r="E36">
        <v>52950.35</v>
      </c>
      <c r="F36">
        <v>6335.0349999999999</v>
      </c>
      <c r="G36">
        <v>0.119641</v>
      </c>
    </row>
    <row r="37" spans="1:7" x14ac:dyDescent="0.4">
      <c r="A37">
        <v>17140</v>
      </c>
      <c r="B37">
        <v>59753</v>
      </c>
      <c r="C37">
        <v>9263</v>
      </c>
      <c r="D37">
        <v>0.15502150000000001</v>
      </c>
      <c r="E37">
        <v>13051.82</v>
      </c>
      <c r="F37">
        <v>1515.825</v>
      </c>
      <c r="G37">
        <v>0.11613900000000001</v>
      </c>
    </row>
    <row r="38" spans="1:7" x14ac:dyDescent="0.4">
      <c r="A38">
        <v>47664</v>
      </c>
      <c r="B38">
        <v>82438</v>
      </c>
      <c r="C38">
        <v>9664</v>
      </c>
      <c r="D38">
        <v>0.1172275</v>
      </c>
      <c r="E38">
        <v>19328.64</v>
      </c>
      <c r="F38">
        <v>1788.8</v>
      </c>
      <c r="G38">
        <v>9.2546600000000007E-2</v>
      </c>
    </row>
    <row r="39" spans="1:7" x14ac:dyDescent="0.4">
      <c r="A39">
        <v>32820</v>
      </c>
      <c r="B39">
        <v>27088</v>
      </c>
      <c r="C39">
        <v>5840</v>
      </c>
      <c r="D39">
        <v>0.2155936</v>
      </c>
      <c r="E39">
        <v>6151.57</v>
      </c>
      <c r="F39">
        <v>1098.94</v>
      </c>
      <c r="G39">
        <v>0.17864379999999999</v>
      </c>
    </row>
    <row r="40" spans="1:7" x14ac:dyDescent="0.4">
      <c r="A40">
        <v>28140</v>
      </c>
      <c r="B40">
        <v>61157</v>
      </c>
      <c r="C40">
        <v>9359</v>
      </c>
      <c r="D40">
        <v>0.15303240000000001</v>
      </c>
      <c r="E40">
        <v>14859.68</v>
      </c>
      <c r="F40">
        <v>1735.2850000000001</v>
      </c>
      <c r="G40">
        <v>0.1167781</v>
      </c>
    </row>
    <row r="41" spans="1:7" x14ac:dyDescent="0.4">
      <c r="A41">
        <v>47260</v>
      </c>
      <c r="B41">
        <v>48960</v>
      </c>
      <c r="C41">
        <v>7040</v>
      </c>
      <c r="D41">
        <v>0.1437909</v>
      </c>
      <c r="E41">
        <v>13818.83</v>
      </c>
      <c r="F41">
        <v>1514.66</v>
      </c>
      <c r="G41">
        <v>0.10960839999999999</v>
      </c>
    </row>
    <row r="42" spans="1:7" x14ac:dyDescent="0.4">
      <c r="A42">
        <v>18140</v>
      </c>
      <c r="B42">
        <v>57805</v>
      </c>
      <c r="C42">
        <v>7863</v>
      </c>
      <c r="D42">
        <v>0.13602629999999999</v>
      </c>
      <c r="E42">
        <v>14750.09</v>
      </c>
      <c r="F42">
        <v>1429.2149999999999</v>
      </c>
      <c r="G42">
        <v>9.6895300000000004E-2</v>
      </c>
    </row>
    <row r="43" spans="1:7" x14ac:dyDescent="0.4">
      <c r="A43">
        <v>38300</v>
      </c>
      <c r="B43">
        <v>47096</v>
      </c>
      <c r="C43">
        <v>7017</v>
      </c>
      <c r="D43">
        <v>0.1489936</v>
      </c>
      <c r="E43">
        <v>9728.09</v>
      </c>
      <c r="F43">
        <v>1049.7049999999999</v>
      </c>
      <c r="G43">
        <v>0.1079045</v>
      </c>
    </row>
    <row r="44" spans="1:7" x14ac:dyDescent="0.4">
      <c r="A44">
        <v>34980</v>
      </c>
      <c r="B44">
        <v>67760</v>
      </c>
      <c r="C44">
        <v>11317</v>
      </c>
      <c r="D44">
        <v>0.16701589999999999</v>
      </c>
      <c r="E44">
        <v>21315.24</v>
      </c>
      <c r="F44">
        <v>2812.105</v>
      </c>
      <c r="G44">
        <v>0.1319293</v>
      </c>
    </row>
    <row r="45" spans="1:7" x14ac:dyDescent="0.4">
      <c r="A45">
        <v>12420</v>
      </c>
      <c r="B45">
        <v>64591</v>
      </c>
      <c r="C45">
        <v>6870</v>
      </c>
      <c r="D45">
        <v>0.1063616</v>
      </c>
      <c r="E45">
        <v>22248.55</v>
      </c>
      <c r="F45">
        <v>1714.85</v>
      </c>
      <c r="G45">
        <v>7.7076900000000004E-2</v>
      </c>
    </row>
    <row r="46" spans="1:7" x14ac:dyDescent="0.4">
      <c r="A46">
        <v>27260</v>
      </c>
      <c r="B46">
        <v>46810</v>
      </c>
      <c r="C46">
        <v>7549</v>
      </c>
      <c r="D46">
        <v>0.161269</v>
      </c>
      <c r="E46">
        <v>12237.25</v>
      </c>
      <c r="F46">
        <v>1614.845</v>
      </c>
      <c r="G46">
        <v>0.13196140000000001</v>
      </c>
    </row>
    <row r="47" spans="1:7" x14ac:dyDescent="0.4">
      <c r="A47">
        <v>35380</v>
      </c>
      <c r="B47">
        <v>24663</v>
      </c>
      <c r="C47">
        <v>4225</v>
      </c>
      <c r="D47">
        <v>0.17130919999999999</v>
      </c>
      <c r="E47">
        <v>6381.7049999999999</v>
      </c>
      <c r="F47">
        <v>781.71500000000003</v>
      </c>
      <c r="G47">
        <v>0.12249309999999999</v>
      </c>
    </row>
    <row r="48" spans="1:7" x14ac:dyDescent="0.4">
      <c r="A48">
        <v>36420</v>
      </c>
      <c r="B48">
        <v>32310</v>
      </c>
      <c r="C48">
        <v>6013</v>
      </c>
      <c r="D48">
        <v>0.1861034</v>
      </c>
      <c r="E48">
        <v>6728.62</v>
      </c>
      <c r="F48">
        <v>977.005</v>
      </c>
      <c r="G48">
        <v>0.14520140000000001</v>
      </c>
    </row>
    <row r="49" spans="1:7" x14ac:dyDescent="0.4">
      <c r="A49">
        <v>40060</v>
      </c>
      <c r="B49">
        <v>36915</v>
      </c>
      <c r="C49">
        <v>6552</v>
      </c>
      <c r="D49">
        <v>0.1774888</v>
      </c>
      <c r="E49">
        <v>10873.68</v>
      </c>
      <c r="F49">
        <v>1449.91</v>
      </c>
      <c r="G49">
        <v>0.13334119999999999</v>
      </c>
    </row>
    <row r="50" spans="1:7" x14ac:dyDescent="0.4">
      <c r="A50">
        <v>25540</v>
      </c>
      <c r="B50">
        <v>23006</v>
      </c>
      <c r="C50">
        <v>4487</v>
      </c>
      <c r="D50">
        <v>0.19503609999999999</v>
      </c>
      <c r="E50">
        <v>5511.2</v>
      </c>
      <c r="F50">
        <v>907.375</v>
      </c>
      <c r="G50">
        <v>0.16464200000000001</v>
      </c>
    </row>
    <row r="51" spans="1:7" x14ac:dyDescent="0.4">
      <c r="A51">
        <v>19804</v>
      </c>
      <c r="B51">
        <v>31881</v>
      </c>
      <c r="C51">
        <v>6103</v>
      </c>
      <c r="D51">
        <v>0.19143060000000001</v>
      </c>
      <c r="E51">
        <v>6049.375</v>
      </c>
      <c r="F51">
        <v>904.82500000000005</v>
      </c>
      <c r="G51">
        <v>0.14957329999999999</v>
      </c>
    </row>
    <row r="52" spans="1:7" x14ac:dyDescent="0.4">
      <c r="A52">
        <v>39300</v>
      </c>
      <c r="B52">
        <v>41373</v>
      </c>
      <c r="C52">
        <v>7873</v>
      </c>
      <c r="D52">
        <v>0.1902932</v>
      </c>
      <c r="E52">
        <v>11879.08</v>
      </c>
      <c r="F52">
        <v>2052.0349999999999</v>
      </c>
      <c r="G52">
        <v>0.17274349999999999</v>
      </c>
    </row>
    <row r="53" spans="1:7" x14ac:dyDescent="0.4">
      <c r="A53">
        <v>13820</v>
      </c>
      <c r="B53">
        <v>26578</v>
      </c>
      <c r="C53">
        <v>4824</v>
      </c>
      <c r="D53">
        <v>0.18150350000000001</v>
      </c>
      <c r="E53">
        <v>6358.55</v>
      </c>
      <c r="F53">
        <v>857.15</v>
      </c>
      <c r="G53">
        <v>0.1348028</v>
      </c>
    </row>
    <row r="54" spans="1:7" x14ac:dyDescent="0.4">
      <c r="A54">
        <v>48424</v>
      </c>
      <c r="B54">
        <v>34405</v>
      </c>
      <c r="C54">
        <v>5991</v>
      </c>
      <c r="D54">
        <v>0.1741317</v>
      </c>
      <c r="E54">
        <v>11960.2</v>
      </c>
      <c r="F54">
        <v>1500.2650000000001</v>
      </c>
      <c r="G54">
        <v>0.1254382</v>
      </c>
    </row>
    <row r="55" spans="1:7" x14ac:dyDescent="0.4">
      <c r="A55">
        <v>33874</v>
      </c>
      <c r="B55">
        <v>47987</v>
      </c>
      <c r="C55">
        <v>5606</v>
      </c>
      <c r="D55">
        <v>0.1168233</v>
      </c>
      <c r="E55">
        <v>15917.87</v>
      </c>
      <c r="F55">
        <v>1396.65</v>
      </c>
      <c r="G55">
        <v>8.7741E-2</v>
      </c>
    </row>
    <row r="56" spans="1:7" x14ac:dyDescent="0.4">
      <c r="A56">
        <v>40900</v>
      </c>
      <c r="B56">
        <v>82619</v>
      </c>
      <c r="C56">
        <v>10886</v>
      </c>
      <c r="D56">
        <v>0.1317615</v>
      </c>
      <c r="E56">
        <v>31461.26</v>
      </c>
      <c r="F56">
        <v>3676.99</v>
      </c>
      <c r="G56">
        <v>0.11687359999999999</v>
      </c>
    </row>
    <row r="57" spans="1:7" x14ac:dyDescent="0.4">
      <c r="A57">
        <v>21340</v>
      </c>
      <c r="B57">
        <v>12160</v>
      </c>
      <c r="C57">
        <v>3272</v>
      </c>
      <c r="D57">
        <v>0.26907890000000001</v>
      </c>
      <c r="E57">
        <v>2074.83</v>
      </c>
      <c r="F57">
        <v>494.83</v>
      </c>
      <c r="G57">
        <v>0.2384918</v>
      </c>
    </row>
    <row r="58" spans="1:7" x14ac:dyDescent="0.4">
      <c r="A58">
        <v>31140</v>
      </c>
      <c r="B58">
        <v>35866</v>
      </c>
      <c r="C58">
        <v>5824</v>
      </c>
      <c r="D58">
        <v>0.1623822</v>
      </c>
      <c r="E58">
        <v>7808.08</v>
      </c>
      <c r="F58">
        <v>978.16</v>
      </c>
      <c r="G58">
        <v>0.12527530000000001</v>
      </c>
    </row>
    <row r="59" spans="1:7" x14ac:dyDescent="0.4">
      <c r="A59">
        <v>23844</v>
      </c>
      <c r="B59">
        <v>17595</v>
      </c>
      <c r="C59">
        <v>3928</v>
      </c>
      <c r="D59">
        <v>0.2232452</v>
      </c>
      <c r="E59">
        <v>3465.105</v>
      </c>
      <c r="F59">
        <v>706.6</v>
      </c>
      <c r="G59">
        <v>0.20391880000000001</v>
      </c>
    </row>
    <row r="60" spans="1:7" x14ac:dyDescent="0.4">
      <c r="A60">
        <v>29460</v>
      </c>
      <c r="B60">
        <v>19855</v>
      </c>
      <c r="C60">
        <v>6742</v>
      </c>
      <c r="D60">
        <v>0.33956180000000002</v>
      </c>
      <c r="E60">
        <v>4131.085</v>
      </c>
      <c r="F60">
        <v>1295.5899999999999</v>
      </c>
      <c r="G60">
        <v>0.3136198</v>
      </c>
    </row>
    <row r="61" spans="1:7" x14ac:dyDescent="0.4">
      <c r="A61">
        <v>23224</v>
      </c>
      <c r="B61">
        <v>34463</v>
      </c>
      <c r="C61">
        <v>4366</v>
      </c>
      <c r="D61">
        <v>0.12668660000000001</v>
      </c>
      <c r="E61">
        <v>15446.25</v>
      </c>
      <c r="F61">
        <v>1481.15</v>
      </c>
      <c r="G61">
        <v>9.5890600000000006E-2</v>
      </c>
    </row>
    <row r="62" spans="1:7" x14ac:dyDescent="0.4">
      <c r="A62">
        <v>12940</v>
      </c>
      <c r="B62">
        <v>18365</v>
      </c>
      <c r="C62">
        <v>3629</v>
      </c>
      <c r="D62">
        <v>0.1976041</v>
      </c>
      <c r="E62">
        <v>4242.5550000000003</v>
      </c>
      <c r="F62">
        <v>698.81500000000005</v>
      </c>
      <c r="G62">
        <v>0.16471559999999999</v>
      </c>
    </row>
    <row r="63" spans="1:7" x14ac:dyDescent="0.4">
      <c r="A63">
        <v>35300</v>
      </c>
      <c r="B63">
        <v>14907</v>
      </c>
      <c r="C63">
        <v>3079</v>
      </c>
      <c r="D63">
        <v>0.20654729999999999</v>
      </c>
      <c r="E63">
        <v>3675.3850000000002</v>
      </c>
      <c r="F63">
        <v>618.995</v>
      </c>
      <c r="G63">
        <v>0.16841639999999999</v>
      </c>
    </row>
    <row r="64" spans="1:7" x14ac:dyDescent="0.4">
      <c r="A64">
        <v>17900</v>
      </c>
      <c r="B64">
        <v>20623</v>
      </c>
      <c r="C64">
        <v>3883</v>
      </c>
      <c r="D64">
        <v>0.18828490000000001</v>
      </c>
      <c r="E64">
        <v>4404.8450000000003</v>
      </c>
      <c r="F64">
        <v>627.06500000000005</v>
      </c>
      <c r="G64">
        <v>0.14235800000000001</v>
      </c>
    </row>
    <row r="65" spans="1:7" x14ac:dyDescent="0.4">
      <c r="A65">
        <v>48864</v>
      </c>
      <c r="B65">
        <v>16418</v>
      </c>
      <c r="C65">
        <v>3865</v>
      </c>
      <c r="D65">
        <v>0.23541239999999999</v>
      </c>
      <c r="E65">
        <v>4258.08</v>
      </c>
      <c r="F65">
        <v>868.005</v>
      </c>
      <c r="G65">
        <v>0.2038489</v>
      </c>
    </row>
    <row r="66" spans="1:7" x14ac:dyDescent="0.4">
      <c r="A66">
        <v>42644</v>
      </c>
      <c r="B66">
        <v>99964</v>
      </c>
      <c r="C66">
        <v>7466</v>
      </c>
      <c r="D66">
        <v>7.4686900000000001E-2</v>
      </c>
      <c r="E66">
        <v>52900.79</v>
      </c>
      <c r="F66">
        <v>2908.06</v>
      </c>
      <c r="G66">
        <v>5.4972E-2</v>
      </c>
    </row>
    <row r="67" spans="1:7" x14ac:dyDescent="0.4">
      <c r="A67">
        <v>10900</v>
      </c>
      <c r="B67">
        <v>18195</v>
      </c>
      <c r="C67">
        <v>4047</v>
      </c>
      <c r="D67">
        <v>0.2224237</v>
      </c>
      <c r="E67">
        <v>3908.4549999999999</v>
      </c>
      <c r="F67">
        <v>759.71500000000003</v>
      </c>
      <c r="G67">
        <v>0.1943773</v>
      </c>
    </row>
    <row r="68" spans="1:7" x14ac:dyDescent="0.4">
      <c r="A68">
        <v>46140</v>
      </c>
      <c r="B68">
        <v>20485</v>
      </c>
      <c r="C68">
        <v>4184</v>
      </c>
      <c r="D68">
        <v>0.20424700000000001</v>
      </c>
      <c r="E68">
        <v>4394.6450000000004</v>
      </c>
      <c r="F68">
        <v>684.34</v>
      </c>
      <c r="G68">
        <v>0.15572130000000001</v>
      </c>
    </row>
    <row r="69" spans="1:7" x14ac:dyDescent="0.4">
      <c r="A69">
        <v>10740</v>
      </c>
      <c r="B69">
        <v>21704</v>
      </c>
      <c r="C69">
        <v>4570</v>
      </c>
      <c r="D69">
        <v>0.21056030000000001</v>
      </c>
      <c r="E69">
        <v>5149.47</v>
      </c>
      <c r="F69">
        <v>825.22</v>
      </c>
      <c r="G69">
        <v>0.16025339999999999</v>
      </c>
    </row>
    <row r="70" spans="1:7" x14ac:dyDescent="0.4">
      <c r="A70">
        <v>41620</v>
      </c>
      <c r="B70">
        <v>49631</v>
      </c>
      <c r="C70">
        <v>7560</v>
      </c>
      <c r="D70">
        <v>0.15232419999999999</v>
      </c>
      <c r="E70">
        <v>16275.75</v>
      </c>
      <c r="F70">
        <v>2148.5100000000002</v>
      </c>
      <c r="G70">
        <v>0.13200690000000001</v>
      </c>
    </row>
    <row r="71" spans="1:7" x14ac:dyDescent="0.4">
      <c r="A71">
        <v>12540</v>
      </c>
      <c r="B71">
        <v>17827</v>
      </c>
      <c r="C71">
        <v>4718</v>
      </c>
      <c r="D71">
        <v>0.26465470000000002</v>
      </c>
      <c r="E71">
        <v>4353.0950000000003</v>
      </c>
      <c r="F71">
        <v>1029.47</v>
      </c>
      <c r="G71">
        <v>0.23649149999999999</v>
      </c>
    </row>
    <row r="72" spans="1:7" x14ac:dyDescent="0.4">
      <c r="A72">
        <v>38900</v>
      </c>
      <c r="B72">
        <v>80916</v>
      </c>
      <c r="C72">
        <v>8541</v>
      </c>
      <c r="D72">
        <v>0.10555390000000001</v>
      </c>
      <c r="E72">
        <v>30339.94</v>
      </c>
      <c r="F72">
        <v>2742.2249999999999</v>
      </c>
      <c r="G72">
        <v>9.03833E-2</v>
      </c>
    </row>
    <row r="73" spans="1:7" x14ac:dyDescent="0.4">
      <c r="A73">
        <v>39580</v>
      </c>
      <c r="B73">
        <v>47061</v>
      </c>
      <c r="C73">
        <v>4157</v>
      </c>
      <c r="D73">
        <v>8.83322E-2</v>
      </c>
      <c r="E73">
        <v>14011.67</v>
      </c>
      <c r="F73">
        <v>939.995</v>
      </c>
      <c r="G73">
        <v>6.7086599999999996E-2</v>
      </c>
    </row>
    <row r="74" spans="1:7" x14ac:dyDescent="0.4">
      <c r="A74">
        <v>40380</v>
      </c>
      <c r="B74">
        <v>18152</v>
      </c>
      <c r="C74">
        <v>2600</v>
      </c>
      <c r="D74">
        <v>0.1432349</v>
      </c>
      <c r="E74">
        <v>3068.38</v>
      </c>
      <c r="F74">
        <v>353.53</v>
      </c>
      <c r="G74">
        <v>0.11521720000000001</v>
      </c>
    </row>
    <row r="75" spans="1:7" x14ac:dyDescent="0.4">
      <c r="A75">
        <v>15380</v>
      </c>
      <c r="B75">
        <v>18732</v>
      </c>
      <c r="C75">
        <v>2623</v>
      </c>
      <c r="D75">
        <v>0.14002780000000001</v>
      </c>
      <c r="E75">
        <v>4014.41</v>
      </c>
      <c r="F75">
        <v>389.89499999999998</v>
      </c>
      <c r="G75">
        <v>9.7123899999999999E-2</v>
      </c>
    </row>
    <row r="76" spans="1:7" x14ac:dyDescent="0.4">
      <c r="A76">
        <v>15980</v>
      </c>
      <c r="B76">
        <v>24092</v>
      </c>
      <c r="C76">
        <v>5205</v>
      </c>
      <c r="D76">
        <v>0.21604680000000001</v>
      </c>
      <c r="E76">
        <v>6367.96</v>
      </c>
      <c r="F76">
        <v>1048.9649999999999</v>
      </c>
      <c r="G76">
        <v>0.16472539999999999</v>
      </c>
    </row>
    <row r="77" spans="1:7" x14ac:dyDescent="0.4">
      <c r="A77">
        <v>30780</v>
      </c>
      <c r="B77">
        <v>16260</v>
      </c>
      <c r="C77">
        <v>2696</v>
      </c>
      <c r="D77">
        <v>0.1658057</v>
      </c>
      <c r="E77">
        <v>3487.14</v>
      </c>
      <c r="F77">
        <v>445.44</v>
      </c>
      <c r="G77">
        <v>0.12773789999999999</v>
      </c>
    </row>
    <row r="78" spans="1:7" x14ac:dyDescent="0.4">
      <c r="A78">
        <v>20994</v>
      </c>
      <c r="B78">
        <v>20528</v>
      </c>
      <c r="C78">
        <v>4076</v>
      </c>
      <c r="D78">
        <v>0.19855809999999999</v>
      </c>
      <c r="E78">
        <v>4797.08</v>
      </c>
      <c r="F78">
        <v>859.15</v>
      </c>
      <c r="G78">
        <v>0.17909849999999999</v>
      </c>
    </row>
    <row r="79" spans="1:7" x14ac:dyDescent="0.4">
      <c r="A79">
        <v>41740</v>
      </c>
      <c r="B79">
        <v>95665</v>
      </c>
      <c r="C79">
        <v>6699</v>
      </c>
      <c r="D79">
        <v>7.0025599999999993E-2</v>
      </c>
      <c r="E79">
        <v>52359.3</v>
      </c>
      <c r="F79">
        <v>2949.8049999999998</v>
      </c>
      <c r="G79">
        <v>5.6337699999999998E-2</v>
      </c>
    </row>
    <row r="80" spans="1:7" x14ac:dyDescent="0.4">
      <c r="A80">
        <v>15764</v>
      </c>
      <c r="B80">
        <v>63108</v>
      </c>
      <c r="C80">
        <v>4735</v>
      </c>
      <c r="D80">
        <v>7.5030100000000002E-2</v>
      </c>
      <c r="E80">
        <v>29543.06</v>
      </c>
      <c r="F80">
        <v>1925.115</v>
      </c>
      <c r="G80">
        <v>6.5162999999999999E-2</v>
      </c>
    </row>
    <row r="81" spans="1:7" x14ac:dyDescent="0.4">
      <c r="A81">
        <v>10580</v>
      </c>
      <c r="B81">
        <v>16242</v>
      </c>
      <c r="C81">
        <v>2443</v>
      </c>
      <c r="D81">
        <v>0.1504125</v>
      </c>
      <c r="E81">
        <v>4195.53</v>
      </c>
      <c r="F81">
        <v>438.14499999999998</v>
      </c>
      <c r="G81">
        <v>0.10443139999999999</v>
      </c>
    </row>
    <row r="82" spans="1:7" x14ac:dyDescent="0.4">
      <c r="A82">
        <v>14454</v>
      </c>
      <c r="B82">
        <v>51965</v>
      </c>
      <c r="C82">
        <v>4322</v>
      </c>
      <c r="D82">
        <v>8.3171400000000006E-2</v>
      </c>
      <c r="E82">
        <v>25430.16</v>
      </c>
      <c r="F82">
        <v>1712.26</v>
      </c>
      <c r="G82">
        <v>6.73319E-2</v>
      </c>
    </row>
    <row r="83" spans="1:7" x14ac:dyDescent="0.4">
      <c r="A83">
        <v>32580</v>
      </c>
      <c r="B83">
        <v>6511</v>
      </c>
      <c r="C83">
        <v>2290</v>
      </c>
      <c r="D83">
        <v>0.35171249999999998</v>
      </c>
      <c r="E83">
        <v>1216.625</v>
      </c>
      <c r="F83">
        <v>392.22</v>
      </c>
      <c r="G83">
        <v>0.32238359999999999</v>
      </c>
    </row>
    <row r="84" spans="1:7" x14ac:dyDescent="0.4">
      <c r="A84">
        <v>46060</v>
      </c>
      <c r="B84">
        <v>31205</v>
      </c>
      <c r="C84">
        <v>5145</v>
      </c>
      <c r="D84">
        <v>0.16487740000000001</v>
      </c>
      <c r="E84">
        <v>7278.5950000000003</v>
      </c>
      <c r="F84">
        <v>947.54499999999996</v>
      </c>
      <c r="G84">
        <v>0.1301824</v>
      </c>
    </row>
    <row r="85" spans="1:7" x14ac:dyDescent="0.4">
      <c r="A85">
        <v>24860</v>
      </c>
      <c r="B85">
        <v>24064</v>
      </c>
      <c r="C85">
        <v>4209</v>
      </c>
      <c r="D85">
        <v>0.1749086</v>
      </c>
      <c r="E85">
        <v>5748.26</v>
      </c>
      <c r="F85">
        <v>747.11500000000001</v>
      </c>
      <c r="G85">
        <v>0.12997239999999999</v>
      </c>
    </row>
    <row r="86" spans="1:7" x14ac:dyDescent="0.4">
      <c r="A86">
        <v>33340</v>
      </c>
      <c r="B86">
        <v>40197</v>
      </c>
      <c r="C86">
        <v>3269</v>
      </c>
      <c r="D86">
        <v>8.1324499999999994E-2</v>
      </c>
      <c r="E86">
        <v>10180.709999999999</v>
      </c>
      <c r="F86">
        <v>620.57500000000005</v>
      </c>
      <c r="G86">
        <v>6.09559E-2</v>
      </c>
    </row>
    <row r="87" spans="1:7" x14ac:dyDescent="0.4">
      <c r="A87">
        <v>16700</v>
      </c>
      <c r="B87">
        <v>27839</v>
      </c>
      <c r="C87">
        <v>3815</v>
      </c>
      <c r="D87">
        <v>0.13703799999999999</v>
      </c>
      <c r="E87">
        <v>8930.4950000000008</v>
      </c>
      <c r="F87">
        <v>841.97500000000002</v>
      </c>
      <c r="G87">
        <v>9.4280900000000001E-2</v>
      </c>
    </row>
    <row r="88" spans="1:7" x14ac:dyDescent="0.4">
      <c r="A88">
        <v>36540</v>
      </c>
      <c r="B88">
        <v>26680</v>
      </c>
      <c r="C88">
        <v>3079</v>
      </c>
      <c r="D88">
        <v>0.1154048</v>
      </c>
      <c r="E88">
        <v>6092.41</v>
      </c>
      <c r="F88">
        <v>535.245</v>
      </c>
      <c r="G88">
        <v>8.7854399999999999E-2</v>
      </c>
    </row>
    <row r="89" spans="1:7" x14ac:dyDescent="0.4">
      <c r="A89">
        <v>24660</v>
      </c>
      <c r="B89">
        <v>15538</v>
      </c>
      <c r="C89">
        <v>2373</v>
      </c>
      <c r="D89">
        <v>0.15272240000000001</v>
      </c>
      <c r="E89">
        <v>3309.25</v>
      </c>
      <c r="F89">
        <v>401.63499999999999</v>
      </c>
      <c r="G89">
        <v>0.1213674</v>
      </c>
    </row>
    <row r="90" spans="1:7" x14ac:dyDescent="0.4">
      <c r="A90">
        <v>45104</v>
      </c>
      <c r="B90">
        <v>35513</v>
      </c>
      <c r="C90">
        <v>5836</v>
      </c>
      <c r="D90">
        <v>0.16433420000000001</v>
      </c>
      <c r="E90">
        <v>12591.42</v>
      </c>
      <c r="F90">
        <v>1865.19</v>
      </c>
      <c r="G90">
        <v>0.14813190000000001</v>
      </c>
    </row>
    <row r="91" spans="1:7" x14ac:dyDescent="0.4">
      <c r="A91">
        <v>36084</v>
      </c>
      <c r="B91">
        <v>84081</v>
      </c>
      <c r="C91">
        <v>5164</v>
      </c>
      <c r="D91">
        <v>6.1416999999999999E-2</v>
      </c>
      <c r="E91">
        <v>51592.25</v>
      </c>
      <c r="F91">
        <v>2489.3000000000002</v>
      </c>
      <c r="G91">
        <v>4.8249500000000001E-2</v>
      </c>
    </row>
    <row r="92" spans="1:7" x14ac:dyDescent="0.4">
      <c r="A92">
        <v>29404</v>
      </c>
      <c r="B92">
        <v>22373</v>
      </c>
      <c r="C92">
        <v>2857</v>
      </c>
      <c r="D92">
        <v>0.1276986</v>
      </c>
      <c r="E92">
        <v>6407.9350000000004</v>
      </c>
      <c r="F92">
        <v>558.20500000000004</v>
      </c>
      <c r="G92">
        <v>8.7111499999999994E-2</v>
      </c>
    </row>
    <row r="93" spans="1:7" x14ac:dyDescent="0.4">
      <c r="A93">
        <v>19430</v>
      </c>
      <c r="B93">
        <v>18252</v>
      </c>
      <c r="C93">
        <v>2961</v>
      </c>
      <c r="D93">
        <v>0.16222880000000001</v>
      </c>
      <c r="E93">
        <v>3251.69</v>
      </c>
      <c r="F93">
        <v>401.64499999999998</v>
      </c>
      <c r="G93">
        <v>0.1235188</v>
      </c>
    </row>
    <row r="94" spans="1:7" x14ac:dyDescent="0.4">
      <c r="A94">
        <v>14860</v>
      </c>
      <c r="B94">
        <v>19379</v>
      </c>
      <c r="C94">
        <v>2323</v>
      </c>
      <c r="D94">
        <v>0.11987200000000001</v>
      </c>
      <c r="E94">
        <v>10090.42</v>
      </c>
      <c r="F94">
        <v>728.20500000000004</v>
      </c>
      <c r="G94">
        <v>7.2167999999999996E-2</v>
      </c>
    </row>
    <row r="95" spans="1:7" x14ac:dyDescent="0.4">
      <c r="A95">
        <v>49340</v>
      </c>
      <c r="B95">
        <v>23761</v>
      </c>
      <c r="C95">
        <v>3587</v>
      </c>
      <c r="D95">
        <v>0.1509617</v>
      </c>
      <c r="E95">
        <v>6455.3950000000004</v>
      </c>
      <c r="F95">
        <v>858.18499999999995</v>
      </c>
      <c r="G95">
        <v>0.13294069999999999</v>
      </c>
    </row>
    <row r="96" spans="1:7" x14ac:dyDescent="0.4">
      <c r="A96">
        <v>23420</v>
      </c>
      <c r="B96">
        <v>19639</v>
      </c>
      <c r="C96">
        <v>3873</v>
      </c>
      <c r="D96">
        <v>0.19720960000000001</v>
      </c>
      <c r="E96">
        <v>5494.835</v>
      </c>
      <c r="F96">
        <v>902.55499999999995</v>
      </c>
      <c r="G96">
        <v>0.16425519999999999</v>
      </c>
    </row>
    <row r="97" spans="1:7" x14ac:dyDescent="0.4">
      <c r="A97">
        <v>39100</v>
      </c>
      <c r="B97">
        <v>11436</v>
      </c>
      <c r="C97">
        <v>1783</v>
      </c>
      <c r="D97">
        <v>0.1559112</v>
      </c>
      <c r="E97">
        <v>3138.83</v>
      </c>
      <c r="F97">
        <v>479.33499999999998</v>
      </c>
      <c r="G97">
        <v>0.15271129999999999</v>
      </c>
    </row>
    <row r="98" spans="1:7" x14ac:dyDescent="0.4">
      <c r="A98">
        <v>12260</v>
      </c>
      <c r="B98">
        <v>13910</v>
      </c>
      <c r="C98">
        <v>2471</v>
      </c>
      <c r="D98">
        <v>0.17764199999999999</v>
      </c>
      <c r="E98">
        <v>2896.13</v>
      </c>
      <c r="F98">
        <v>404.375</v>
      </c>
      <c r="G98">
        <v>0.139626</v>
      </c>
    </row>
    <row r="99" spans="1:7" x14ac:dyDescent="0.4">
      <c r="A99">
        <v>19660</v>
      </c>
      <c r="B99">
        <v>20611</v>
      </c>
      <c r="C99">
        <v>4627</v>
      </c>
      <c r="D99">
        <v>0.22449179999999999</v>
      </c>
      <c r="E99">
        <v>4440.665</v>
      </c>
      <c r="F99">
        <v>890.78499999999997</v>
      </c>
      <c r="G99">
        <v>0.2005972</v>
      </c>
    </row>
    <row r="100" spans="1:7" x14ac:dyDescent="0.4">
      <c r="A100">
        <v>45060</v>
      </c>
      <c r="B100">
        <v>9915</v>
      </c>
      <c r="C100">
        <v>1623</v>
      </c>
      <c r="D100">
        <v>0.16369139999999999</v>
      </c>
      <c r="E100">
        <v>1669.1949999999999</v>
      </c>
      <c r="F100">
        <v>215.61500000000001</v>
      </c>
      <c r="G100">
        <v>0.12917310000000001</v>
      </c>
    </row>
    <row r="101" spans="1:7" x14ac:dyDescent="0.4">
      <c r="A101">
        <v>24340</v>
      </c>
      <c r="B101">
        <v>31466</v>
      </c>
      <c r="C101">
        <v>3317</v>
      </c>
      <c r="D101">
        <v>0.10541540000000001</v>
      </c>
      <c r="E101">
        <v>6555.06</v>
      </c>
      <c r="F101">
        <v>562.81500000000005</v>
      </c>
      <c r="G101">
        <v>8.5859599999999994E-2</v>
      </c>
    </row>
    <row r="102" spans="1:7" x14ac:dyDescent="0.4">
      <c r="A102">
        <v>28940</v>
      </c>
      <c r="B102">
        <v>23593</v>
      </c>
      <c r="C102">
        <v>3744</v>
      </c>
      <c r="D102">
        <v>0.1586911</v>
      </c>
      <c r="E102">
        <v>5410.3050000000003</v>
      </c>
      <c r="F102">
        <v>675.81</v>
      </c>
      <c r="G102">
        <v>0.1249116</v>
      </c>
    </row>
    <row r="103" spans="1:7" x14ac:dyDescent="0.4">
      <c r="A103">
        <v>48620</v>
      </c>
      <c r="B103">
        <v>14493</v>
      </c>
      <c r="C103">
        <v>2332</v>
      </c>
      <c r="D103">
        <v>0.1609053</v>
      </c>
      <c r="E103">
        <v>2605.8449999999998</v>
      </c>
      <c r="F103">
        <v>332.12</v>
      </c>
      <c r="G103">
        <v>0.12745190000000001</v>
      </c>
    </row>
    <row r="104" spans="1:7" x14ac:dyDescent="0.4">
      <c r="A104">
        <v>10420</v>
      </c>
      <c r="B104">
        <v>15768</v>
      </c>
      <c r="C104">
        <v>2587</v>
      </c>
      <c r="D104">
        <v>0.1640665</v>
      </c>
      <c r="E104">
        <v>2926.88</v>
      </c>
      <c r="F104">
        <v>376.185</v>
      </c>
      <c r="G104">
        <v>0.12852769999999999</v>
      </c>
    </row>
    <row r="105" spans="1:7" x14ac:dyDescent="0.4">
      <c r="A105">
        <v>38940</v>
      </c>
      <c r="B105">
        <v>14287</v>
      </c>
      <c r="C105">
        <v>3554</v>
      </c>
      <c r="D105">
        <v>0.2487576</v>
      </c>
      <c r="E105">
        <v>3413.8049999999998</v>
      </c>
      <c r="F105">
        <v>759.63</v>
      </c>
      <c r="G105">
        <v>0.2225171</v>
      </c>
    </row>
    <row r="106" spans="1:7" x14ac:dyDescent="0.4">
      <c r="A106">
        <v>36260</v>
      </c>
      <c r="B106">
        <v>30046</v>
      </c>
      <c r="C106">
        <v>4683</v>
      </c>
      <c r="D106">
        <v>0.155861</v>
      </c>
      <c r="E106">
        <v>8345.0300000000007</v>
      </c>
      <c r="F106">
        <v>1224.605</v>
      </c>
      <c r="G106">
        <v>0.1467466</v>
      </c>
    </row>
    <row r="107" spans="1:7" x14ac:dyDescent="0.4">
      <c r="A107">
        <v>49180</v>
      </c>
      <c r="B107">
        <v>14764</v>
      </c>
      <c r="C107">
        <v>2261</v>
      </c>
      <c r="D107">
        <v>0.1531428</v>
      </c>
      <c r="E107">
        <v>3066.63</v>
      </c>
      <c r="F107">
        <v>369.83499999999998</v>
      </c>
      <c r="G107">
        <v>0.12059979999999999</v>
      </c>
    </row>
    <row r="108" spans="1:7" x14ac:dyDescent="0.4">
      <c r="A108">
        <v>33660</v>
      </c>
      <c r="B108">
        <v>7428</v>
      </c>
      <c r="C108">
        <v>1807</v>
      </c>
      <c r="D108">
        <v>0.2432687</v>
      </c>
      <c r="E108">
        <v>1359.68</v>
      </c>
      <c r="F108">
        <v>282.45499999999998</v>
      </c>
      <c r="G108">
        <v>0.20773639999999999</v>
      </c>
    </row>
    <row r="109" spans="1:7" x14ac:dyDescent="0.4">
      <c r="A109">
        <v>44700</v>
      </c>
      <c r="B109">
        <v>21862</v>
      </c>
      <c r="C109">
        <v>3933</v>
      </c>
      <c r="D109">
        <v>0.17990120000000001</v>
      </c>
      <c r="E109">
        <v>7639.55</v>
      </c>
      <c r="F109">
        <v>1217.385</v>
      </c>
      <c r="G109">
        <v>0.15935299999999999</v>
      </c>
    </row>
    <row r="110" spans="1:7" x14ac:dyDescent="0.4">
      <c r="A110">
        <v>35840</v>
      </c>
      <c r="B110">
        <v>26360</v>
      </c>
      <c r="C110">
        <v>3777</v>
      </c>
      <c r="D110">
        <v>0.1432853</v>
      </c>
      <c r="E110">
        <v>7710.82</v>
      </c>
      <c r="F110">
        <v>946.01499999999999</v>
      </c>
      <c r="G110">
        <v>0.1226867</v>
      </c>
    </row>
    <row r="111" spans="1:7" x14ac:dyDescent="0.4">
      <c r="A111">
        <v>43340</v>
      </c>
      <c r="B111">
        <v>7454</v>
      </c>
      <c r="C111">
        <v>1727</v>
      </c>
      <c r="D111">
        <v>0.2316877</v>
      </c>
      <c r="E111">
        <v>1589.74</v>
      </c>
      <c r="F111">
        <v>278.38499999999999</v>
      </c>
      <c r="G111">
        <v>0.17511350000000001</v>
      </c>
    </row>
    <row r="112" spans="1:7" x14ac:dyDescent="0.4">
      <c r="A112">
        <v>16860</v>
      </c>
      <c r="B112">
        <v>14450</v>
      </c>
      <c r="C112">
        <v>2668</v>
      </c>
      <c r="D112">
        <v>0.18463669999999999</v>
      </c>
      <c r="E112">
        <v>3245.79</v>
      </c>
      <c r="F112">
        <v>450.96</v>
      </c>
      <c r="G112">
        <v>0.1389369</v>
      </c>
    </row>
    <row r="113" spans="1:7" x14ac:dyDescent="0.4">
      <c r="A113">
        <v>44140</v>
      </c>
      <c r="B113">
        <v>12598</v>
      </c>
      <c r="C113">
        <v>2186</v>
      </c>
      <c r="D113">
        <v>0.1735196</v>
      </c>
      <c r="E113">
        <v>2693.61</v>
      </c>
      <c r="F113">
        <v>426.77</v>
      </c>
      <c r="G113">
        <v>0.15843789999999999</v>
      </c>
    </row>
    <row r="114" spans="1:7" x14ac:dyDescent="0.4">
      <c r="A114">
        <v>18580</v>
      </c>
      <c r="B114">
        <v>7211</v>
      </c>
      <c r="C114">
        <v>1666</v>
      </c>
      <c r="D114">
        <v>0.23103589999999999</v>
      </c>
      <c r="E114">
        <v>1530.0350000000001</v>
      </c>
      <c r="F114">
        <v>311.62</v>
      </c>
      <c r="G114">
        <v>0.2036685</v>
      </c>
    </row>
    <row r="115" spans="1:7" x14ac:dyDescent="0.4">
      <c r="A115">
        <v>49620</v>
      </c>
      <c r="B115">
        <v>10205</v>
      </c>
      <c r="C115">
        <v>2114</v>
      </c>
      <c r="D115">
        <v>0.20715339999999999</v>
      </c>
      <c r="E115">
        <v>1971.7550000000001</v>
      </c>
      <c r="F115">
        <v>369.78</v>
      </c>
      <c r="G115">
        <v>0.1875385</v>
      </c>
    </row>
    <row r="116" spans="1:7" x14ac:dyDescent="0.4">
      <c r="A116">
        <v>37340</v>
      </c>
      <c r="B116">
        <v>18089</v>
      </c>
      <c r="C116">
        <v>3196</v>
      </c>
      <c r="D116">
        <v>0.17668200000000001</v>
      </c>
      <c r="E116">
        <v>4393.4049999999997</v>
      </c>
      <c r="F116">
        <v>609.15</v>
      </c>
      <c r="G116">
        <v>0.138651</v>
      </c>
    </row>
    <row r="117" spans="1:7" x14ac:dyDescent="0.4">
      <c r="A117">
        <v>45780</v>
      </c>
      <c r="B117">
        <v>13158</v>
      </c>
      <c r="C117">
        <v>1853</v>
      </c>
      <c r="D117">
        <v>0.1408269</v>
      </c>
      <c r="E117">
        <v>2397.5500000000002</v>
      </c>
      <c r="F117">
        <v>246.39500000000001</v>
      </c>
      <c r="G117">
        <v>0.1027695</v>
      </c>
    </row>
    <row r="118" spans="1:7" x14ac:dyDescent="0.4">
      <c r="A118">
        <v>11244</v>
      </c>
      <c r="B118">
        <v>78602</v>
      </c>
      <c r="C118">
        <v>4143</v>
      </c>
      <c r="D118">
        <v>5.2708600000000001E-2</v>
      </c>
      <c r="E118">
        <v>49336.28</v>
      </c>
      <c r="F118">
        <v>2031.0550000000001</v>
      </c>
      <c r="G118">
        <v>4.1167599999999999E-2</v>
      </c>
    </row>
    <row r="119" spans="1:7" x14ac:dyDescent="0.4">
      <c r="A119">
        <v>19780</v>
      </c>
      <c r="B119">
        <v>22637</v>
      </c>
      <c r="C119">
        <v>2441</v>
      </c>
      <c r="D119">
        <v>0.10783230000000001</v>
      </c>
      <c r="E119">
        <v>5160.6549999999997</v>
      </c>
      <c r="F119">
        <v>421.36500000000001</v>
      </c>
      <c r="G119">
        <v>8.16495E-2</v>
      </c>
    </row>
    <row r="120" spans="1:7" x14ac:dyDescent="0.4">
      <c r="A120">
        <v>17820</v>
      </c>
      <c r="B120">
        <v>36473</v>
      </c>
      <c r="C120">
        <v>3918</v>
      </c>
      <c r="D120">
        <v>0.1074219</v>
      </c>
      <c r="E120">
        <v>11617.75</v>
      </c>
      <c r="F120">
        <v>1026.43</v>
      </c>
      <c r="G120">
        <v>8.8350100000000001E-2</v>
      </c>
    </row>
    <row r="121" spans="1:7" x14ac:dyDescent="0.4">
      <c r="A121">
        <v>39740</v>
      </c>
      <c r="B121">
        <v>8219</v>
      </c>
      <c r="C121">
        <v>1951</v>
      </c>
      <c r="D121">
        <v>0.2373768</v>
      </c>
      <c r="E121">
        <v>1664.845</v>
      </c>
      <c r="F121">
        <v>318.995</v>
      </c>
      <c r="G121">
        <v>0.19160640000000001</v>
      </c>
    </row>
    <row r="122" spans="1:7" x14ac:dyDescent="0.4">
      <c r="A122">
        <v>14260</v>
      </c>
      <c r="B122">
        <v>33249</v>
      </c>
      <c r="C122">
        <v>3946</v>
      </c>
      <c r="D122">
        <v>0.1186803</v>
      </c>
      <c r="E122">
        <v>8913.5450000000001</v>
      </c>
      <c r="F122">
        <v>884.23</v>
      </c>
      <c r="G122">
        <v>9.9200700000000003E-2</v>
      </c>
    </row>
    <row r="123" spans="1:7" x14ac:dyDescent="0.4">
      <c r="A123">
        <v>23060</v>
      </c>
      <c r="B123">
        <v>11721</v>
      </c>
      <c r="C123">
        <v>1827</v>
      </c>
      <c r="D123">
        <v>0.15587409999999999</v>
      </c>
      <c r="E123">
        <v>2087.8150000000001</v>
      </c>
      <c r="F123">
        <v>276.64499999999998</v>
      </c>
      <c r="G123">
        <v>0.1325046</v>
      </c>
    </row>
    <row r="124" spans="1:7" x14ac:dyDescent="0.4">
      <c r="A124">
        <v>42340</v>
      </c>
      <c r="B124">
        <v>10389</v>
      </c>
      <c r="C124">
        <v>1672</v>
      </c>
      <c r="D124">
        <v>0.16093950000000001</v>
      </c>
      <c r="E124">
        <v>2503.9949999999999</v>
      </c>
      <c r="F124">
        <v>305.45</v>
      </c>
      <c r="G124">
        <v>0.1219851</v>
      </c>
    </row>
    <row r="125" spans="1:7" x14ac:dyDescent="0.4">
      <c r="A125">
        <v>25420</v>
      </c>
      <c r="B125">
        <v>12288</v>
      </c>
      <c r="C125">
        <v>1888</v>
      </c>
      <c r="D125">
        <v>0.1536458</v>
      </c>
      <c r="E125">
        <v>2597.09</v>
      </c>
      <c r="F125">
        <v>319.04000000000002</v>
      </c>
      <c r="G125">
        <v>0.1228452</v>
      </c>
    </row>
    <row r="126" spans="1:7" x14ac:dyDescent="0.4">
      <c r="A126">
        <v>26620</v>
      </c>
      <c r="B126">
        <v>14681</v>
      </c>
      <c r="C126">
        <v>1812</v>
      </c>
      <c r="D126">
        <v>0.1234248</v>
      </c>
      <c r="E126">
        <v>3394.585</v>
      </c>
      <c r="F126">
        <v>351.36</v>
      </c>
      <c r="G126">
        <v>0.103506</v>
      </c>
    </row>
    <row r="127" spans="1:7" x14ac:dyDescent="0.4">
      <c r="A127">
        <v>29180</v>
      </c>
      <c r="B127">
        <v>8771</v>
      </c>
      <c r="C127">
        <v>1471</v>
      </c>
      <c r="D127">
        <v>0.16771179999999999</v>
      </c>
      <c r="E127">
        <v>1661.355</v>
      </c>
      <c r="F127">
        <v>247.41499999999999</v>
      </c>
      <c r="G127">
        <v>0.14892359999999999</v>
      </c>
    </row>
    <row r="128" spans="1:7" x14ac:dyDescent="0.4">
      <c r="A128">
        <v>42540</v>
      </c>
      <c r="B128">
        <v>8407</v>
      </c>
      <c r="C128">
        <v>1811</v>
      </c>
      <c r="D128">
        <v>0.21541569999999999</v>
      </c>
      <c r="E128">
        <v>1276.7149999999999</v>
      </c>
      <c r="F128">
        <v>231.98500000000001</v>
      </c>
      <c r="G128">
        <v>0.18170459999999999</v>
      </c>
    </row>
    <row r="129" spans="1:7" x14ac:dyDescent="0.4">
      <c r="A129">
        <v>33700</v>
      </c>
      <c r="B129">
        <v>14273</v>
      </c>
      <c r="C129">
        <v>3090</v>
      </c>
      <c r="D129">
        <v>0.21649270000000001</v>
      </c>
      <c r="E129">
        <v>4075.9749999999999</v>
      </c>
      <c r="F129">
        <v>866.03</v>
      </c>
      <c r="G129">
        <v>0.21247189999999999</v>
      </c>
    </row>
    <row r="130" spans="1:7" x14ac:dyDescent="0.4">
      <c r="A130">
        <v>49660</v>
      </c>
      <c r="B130">
        <v>9116</v>
      </c>
      <c r="C130">
        <v>1883</v>
      </c>
      <c r="D130">
        <v>0.20655989999999999</v>
      </c>
      <c r="E130">
        <v>1230.02</v>
      </c>
      <c r="F130">
        <v>211.05500000000001</v>
      </c>
      <c r="G130">
        <v>0.17158660000000001</v>
      </c>
    </row>
    <row r="131" spans="1:7" x14ac:dyDescent="0.4">
      <c r="A131">
        <v>47300</v>
      </c>
      <c r="B131">
        <v>8785</v>
      </c>
      <c r="C131">
        <v>2583</v>
      </c>
      <c r="D131">
        <v>0.2940239</v>
      </c>
      <c r="E131">
        <v>2118.0250000000001</v>
      </c>
      <c r="F131">
        <v>586.58500000000004</v>
      </c>
      <c r="G131">
        <v>0.2769491</v>
      </c>
    </row>
    <row r="132" spans="1:7" x14ac:dyDescent="0.4">
      <c r="A132">
        <v>22420</v>
      </c>
      <c r="B132">
        <v>8911</v>
      </c>
      <c r="C132">
        <v>1901</v>
      </c>
      <c r="D132">
        <v>0.21333179999999999</v>
      </c>
      <c r="E132">
        <v>1578.575</v>
      </c>
      <c r="F132">
        <v>272.89499999999998</v>
      </c>
      <c r="G132">
        <v>0.17287430000000001</v>
      </c>
    </row>
    <row r="133" spans="1:7" x14ac:dyDescent="0.4">
      <c r="A133">
        <v>24540</v>
      </c>
      <c r="B133">
        <v>17460</v>
      </c>
      <c r="C133">
        <v>3614</v>
      </c>
      <c r="D133">
        <v>0.20698739999999999</v>
      </c>
      <c r="E133">
        <v>5419.49</v>
      </c>
      <c r="F133">
        <v>1054.78</v>
      </c>
      <c r="G133">
        <v>0.1946272</v>
      </c>
    </row>
    <row r="134" spans="1:7" x14ac:dyDescent="0.4">
      <c r="A134">
        <v>13140</v>
      </c>
      <c r="B134">
        <v>5679</v>
      </c>
      <c r="C134">
        <v>1302</v>
      </c>
      <c r="D134">
        <v>0.22926569999999999</v>
      </c>
      <c r="E134">
        <v>1015.5549999999999</v>
      </c>
      <c r="F134">
        <v>213.09</v>
      </c>
      <c r="G134">
        <v>0.20982619999999999</v>
      </c>
    </row>
    <row r="135" spans="1:7" x14ac:dyDescent="0.4">
      <c r="A135">
        <v>15940</v>
      </c>
      <c r="B135">
        <v>8594</v>
      </c>
      <c r="C135">
        <v>1691</v>
      </c>
      <c r="D135">
        <v>0.1967652</v>
      </c>
      <c r="E135">
        <v>1348.26</v>
      </c>
      <c r="F135">
        <v>230.11500000000001</v>
      </c>
      <c r="G135">
        <v>0.17067550000000001</v>
      </c>
    </row>
    <row r="136" spans="1:7" x14ac:dyDescent="0.4">
      <c r="A136">
        <v>39340</v>
      </c>
      <c r="B136">
        <v>27004</v>
      </c>
      <c r="C136">
        <v>3630</v>
      </c>
      <c r="D136">
        <v>0.1344245</v>
      </c>
      <c r="E136">
        <v>8375.23</v>
      </c>
      <c r="F136">
        <v>1020.99</v>
      </c>
      <c r="G136">
        <v>0.1219059</v>
      </c>
    </row>
    <row r="137" spans="1:7" x14ac:dyDescent="0.4">
      <c r="A137">
        <v>29540</v>
      </c>
      <c r="B137">
        <v>10793</v>
      </c>
      <c r="C137">
        <v>1458</v>
      </c>
      <c r="D137">
        <v>0.1350875</v>
      </c>
      <c r="E137">
        <v>2414.5650000000001</v>
      </c>
      <c r="F137">
        <v>294.14</v>
      </c>
      <c r="G137">
        <v>0.1218191</v>
      </c>
    </row>
    <row r="138" spans="1:7" x14ac:dyDescent="0.4">
      <c r="A138">
        <v>31180</v>
      </c>
      <c r="B138">
        <v>6697</v>
      </c>
      <c r="C138">
        <v>1285</v>
      </c>
      <c r="D138">
        <v>0.19187699999999999</v>
      </c>
      <c r="E138">
        <v>1387.5050000000001</v>
      </c>
      <c r="F138">
        <v>233.745</v>
      </c>
      <c r="G138">
        <v>0.16846430000000001</v>
      </c>
    </row>
    <row r="139" spans="1:7" x14ac:dyDescent="0.4">
      <c r="A139">
        <v>20500</v>
      </c>
      <c r="B139">
        <v>17064</v>
      </c>
      <c r="C139">
        <v>1369</v>
      </c>
      <c r="D139">
        <v>8.0227400000000004E-2</v>
      </c>
      <c r="E139">
        <v>5372.98</v>
      </c>
      <c r="F139">
        <v>304.64499999999998</v>
      </c>
      <c r="G139">
        <v>5.6699399999999997E-2</v>
      </c>
    </row>
    <row r="140" spans="1:7" x14ac:dyDescent="0.4">
      <c r="A140">
        <v>29620</v>
      </c>
      <c r="B140">
        <v>12220</v>
      </c>
      <c r="C140">
        <v>1782</v>
      </c>
      <c r="D140">
        <v>0.1458265</v>
      </c>
      <c r="E140">
        <v>2133.75</v>
      </c>
      <c r="F140">
        <v>245.63</v>
      </c>
      <c r="G140">
        <v>0.1151166</v>
      </c>
    </row>
    <row r="141" spans="1:7" x14ac:dyDescent="0.4">
      <c r="A141">
        <v>37860</v>
      </c>
      <c r="B141">
        <v>14526</v>
      </c>
      <c r="C141">
        <v>1932</v>
      </c>
      <c r="D141">
        <v>0.13300290000000001</v>
      </c>
      <c r="E141">
        <v>3428.99</v>
      </c>
      <c r="F141">
        <v>331.48</v>
      </c>
      <c r="G141">
        <v>9.6669900000000003E-2</v>
      </c>
    </row>
    <row r="142" spans="1:7" x14ac:dyDescent="0.4">
      <c r="A142">
        <v>11260</v>
      </c>
      <c r="B142">
        <v>9453</v>
      </c>
      <c r="C142">
        <v>1317</v>
      </c>
      <c r="D142">
        <v>0.1393209</v>
      </c>
      <c r="E142">
        <v>2793.395</v>
      </c>
      <c r="F142">
        <v>357.58499999999998</v>
      </c>
      <c r="G142">
        <v>0.12801090000000001</v>
      </c>
    </row>
    <row r="143" spans="1:7" x14ac:dyDescent="0.4">
      <c r="A143">
        <v>22220</v>
      </c>
      <c r="B143">
        <v>15699</v>
      </c>
      <c r="C143">
        <v>2120</v>
      </c>
      <c r="D143">
        <v>0.1350404</v>
      </c>
      <c r="E143">
        <v>3735.6950000000002</v>
      </c>
      <c r="F143">
        <v>378.73</v>
      </c>
      <c r="G143">
        <v>0.1013814</v>
      </c>
    </row>
    <row r="144" spans="1:7" x14ac:dyDescent="0.4">
      <c r="A144">
        <v>44060</v>
      </c>
      <c r="B144">
        <v>18497</v>
      </c>
      <c r="C144">
        <v>2202</v>
      </c>
      <c r="D144">
        <v>0.11904629999999999</v>
      </c>
      <c r="E144">
        <v>4914.7250000000004</v>
      </c>
      <c r="F144">
        <v>474.41</v>
      </c>
      <c r="G144">
        <v>9.6528299999999997E-2</v>
      </c>
    </row>
    <row r="145" spans="1:7" x14ac:dyDescent="0.4">
      <c r="A145">
        <v>28660</v>
      </c>
      <c r="B145">
        <v>11081</v>
      </c>
      <c r="C145">
        <v>1420</v>
      </c>
      <c r="D145">
        <v>0.12814729999999999</v>
      </c>
      <c r="E145">
        <v>2176.1149999999998</v>
      </c>
      <c r="F145">
        <v>216.16</v>
      </c>
      <c r="G145">
        <v>9.9333000000000005E-2</v>
      </c>
    </row>
    <row r="146" spans="1:7" x14ac:dyDescent="0.4">
      <c r="A146">
        <v>46700</v>
      </c>
      <c r="B146">
        <v>15799</v>
      </c>
      <c r="C146">
        <v>2588</v>
      </c>
      <c r="D146">
        <v>0.1638078</v>
      </c>
      <c r="E146">
        <v>6211.3249999999998</v>
      </c>
      <c r="F146">
        <v>1000.43</v>
      </c>
      <c r="G146">
        <v>0.1610655</v>
      </c>
    </row>
    <row r="147" spans="1:7" x14ac:dyDescent="0.4">
      <c r="A147">
        <v>30460</v>
      </c>
      <c r="B147">
        <v>13497</v>
      </c>
      <c r="C147">
        <v>1755</v>
      </c>
      <c r="D147">
        <v>0.1300289</v>
      </c>
      <c r="E147">
        <v>3244.605</v>
      </c>
      <c r="F147">
        <v>308.30500000000001</v>
      </c>
      <c r="G147">
        <v>9.5020800000000002E-2</v>
      </c>
    </row>
    <row r="148" spans="1:7" x14ac:dyDescent="0.4">
      <c r="A148">
        <v>34940</v>
      </c>
      <c r="B148">
        <v>11655</v>
      </c>
      <c r="C148">
        <v>1635</v>
      </c>
      <c r="D148">
        <v>0.14028309999999999</v>
      </c>
      <c r="E148">
        <v>4774.6450000000004</v>
      </c>
      <c r="F148">
        <v>472.245</v>
      </c>
      <c r="G148">
        <v>9.8906800000000003E-2</v>
      </c>
    </row>
    <row r="149" spans="1:7" x14ac:dyDescent="0.4">
      <c r="A149">
        <v>34820</v>
      </c>
      <c r="B149">
        <v>20788</v>
      </c>
      <c r="C149">
        <v>2097</v>
      </c>
      <c r="D149">
        <v>0.10087550000000001</v>
      </c>
      <c r="E149">
        <v>4432.83</v>
      </c>
      <c r="F149">
        <v>375.57499999999999</v>
      </c>
      <c r="G149">
        <v>8.4725800000000004E-2</v>
      </c>
    </row>
    <row r="150" spans="1:7" x14ac:dyDescent="0.4">
      <c r="A150">
        <v>41540</v>
      </c>
      <c r="B150">
        <v>14450</v>
      </c>
      <c r="C150">
        <v>1573</v>
      </c>
      <c r="D150">
        <v>0.1088581</v>
      </c>
      <c r="E150">
        <v>3965.68</v>
      </c>
      <c r="F150">
        <v>312.23500000000001</v>
      </c>
      <c r="G150">
        <v>7.8734299999999993E-2</v>
      </c>
    </row>
    <row r="151" spans="1:7" x14ac:dyDescent="0.4">
      <c r="A151">
        <v>45220</v>
      </c>
      <c r="B151">
        <v>6965</v>
      </c>
      <c r="C151">
        <v>1061</v>
      </c>
      <c r="D151">
        <v>0.1523331</v>
      </c>
      <c r="E151">
        <v>1631.155</v>
      </c>
      <c r="F151">
        <v>179.97499999999999</v>
      </c>
      <c r="G151">
        <v>0.1103359</v>
      </c>
    </row>
    <row r="152" spans="1:7" x14ac:dyDescent="0.4">
      <c r="A152">
        <v>44180</v>
      </c>
      <c r="B152">
        <v>12435</v>
      </c>
      <c r="C152">
        <v>1822</v>
      </c>
      <c r="D152">
        <v>0.14652190000000001</v>
      </c>
      <c r="E152">
        <v>2246.5349999999999</v>
      </c>
      <c r="F152">
        <v>268.5</v>
      </c>
      <c r="G152">
        <v>0.1195174</v>
      </c>
    </row>
    <row r="153" spans="1:7" x14ac:dyDescent="0.4">
      <c r="A153">
        <v>36100</v>
      </c>
      <c r="B153">
        <v>9249</v>
      </c>
      <c r="C153">
        <v>1985</v>
      </c>
      <c r="D153">
        <v>0.2146178</v>
      </c>
      <c r="E153">
        <v>1597.2349999999999</v>
      </c>
      <c r="F153">
        <v>305.47500000000002</v>
      </c>
      <c r="G153">
        <v>0.19125239999999999</v>
      </c>
    </row>
    <row r="154" spans="1:7" x14ac:dyDescent="0.4">
      <c r="A154">
        <v>31700</v>
      </c>
      <c r="B154">
        <v>12025</v>
      </c>
      <c r="C154">
        <v>1662</v>
      </c>
      <c r="D154">
        <v>0.1382121</v>
      </c>
      <c r="E154">
        <v>3356.7849999999999</v>
      </c>
      <c r="F154">
        <v>412.5</v>
      </c>
      <c r="G154">
        <v>0.12288540000000001</v>
      </c>
    </row>
    <row r="155" spans="1:7" x14ac:dyDescent="0.4">
      <c r="A155">
        <v>37100</v>
      </c>
      <c r="B155">
        <v>23255</v>
      </c>
      <c r="C155">
        <v>2017</v>
      </c>
      <c r="D155">
        <v>8.6734000000000006E-2</v>
      </c>
      <c r="E155">
        <v>12804.13</v>
      </c>
      <c r="F155">
        <v>952.995</v>
      </c>
      <c r="G155">
        <v>7.44287E-2</v>
      </c>
    </row>
    <row r="156" spans="1:7" x14ac:dyDescent="0.4">
      <c r="A156">
        <v>17300</v>
      </c>
      <c r="B156">
        <v>9632</v>
      </c>
      <c r="C156">
        <v>1393</v>
      </c>
      <c r="D156">
        <v>0.1446221</v>
      </c>
      <c r="E156">
        <v>1938.93</v>
      </c>
      <c r="F156">
        <v>227.875</v>
      </c>
      <c r="G156">
        <v>0.1175262</v>
      </c>
    </row>
    <row r="157" spans="1:7" x14ac:dyDescent="0.4">
      <c r="A157">
        <v>41420</v>
      </c>
      <c r="B157">
        <v>12866</v>
      </c>
      <c r="C157">
        <v>2014</v>
      </c>
      <c r="D157">
        <v>0.1565366</v>
      </c>
      <c r="E157">
        <v>3682.04</v>
      </c>
      <c r="F157">
        <v>546.67999999999995</v>
      </c>
      <c r="G157">
        <v>0.14847199999999999</v>
      </c>
    </row>
    <row r="158" spans="1:7" x14ac:dyDescent="0.4">
      <c r="A158">
        <v>39900</v>
      </c>
      <c r="B158">
        <v>17585</v>
      </c>
      <c r="C158">
        <v>2247</v>
      </c>
      <c r="D158">
        <v>0.12777939999999999</v>
      </c>
      <c r="E158">
        <v>6071.6850000000004</v>
      </c>
      <c r="F158">
        <v>643.33500000000004</v>
      </c>
      <c r="G158">
        <v>0.1059566</v>
      </c>
    </row>
    <row r="159" spans="1:7" x14ac:dyDescent="0.4">
      <c r="A159">
        <v>48900</v>
      </c>
      <c r="B159">
        <v>9586</v>
      </c>
      <c r="C159">
        <v>894</v>
      </c>
      <c r="D159">
        <v>9.3260999999999997E-2</v>
      </c>
      <c r="E159">
        <v>2741.37</v>
      </c>
      <c r="F159">
        <v>181.87</v>
      </c>
      <c r="G159">
        <v>6.6342700000000004E-2</v>
      </c>
    </row>
    <row r="160" spans="1:7" x14ac:dyDescent="0.4">
      <c r="A160">
        <v>19300</v>
      </c>
      <c r="B160">
        <v>8828</v>
      </c>
      <c r="C160">
        <v>1066</v>
      </c>
      <c r="D160">
        <v>0.1207522</v>
      </c>
      <c r="E160">
        <v>2249.41</v>
      </c>
      <c r="F160">
        <v>201.96</v>
      </c>
      <c r="G160">
        <v>8.9783500000000002E-2</v>
      </c>
    </row>
    <row r="161" spans="1:7" x14ac:dyDescent="0.4">
      <c r="A161">
        <v>46520</v>
      </c>
      <c r="B161">
        <v>19700</v>
      </c>
      <c r="C161">
        <v>783</v>
      </c>
      <c r="D161">
        <v>3.9746200000000002E-2</v>
      </c>
      <c r="E161">
        <v>10924.22</v>
      </c>
      <c r="F161">
        <v>374.72500000000002</v>
      </c>
      <c r="G161">
        <v>3.4302199999999998E-2</v>
      </c>
    </row>
    <row r="162" spans="1:7" x14ac:dyDescent="0.4">
      <c r="A162">
        <v>21660</v>
      </c>
      <c r="B162">
        <v>10155</v>
      </c>
      <c r="C162">
        <v>1244</v>
      </c>
      <c r="D162">
        <v>0.1225012</v>
      </c>
      <c r="E162">
        <v>2865.6149999999998</v>
      </c>
      <c r="F162">
        <v>293.99</v>
      </c>
      <c r="G162">
        <v>0.1025923</v>
      </c>
    </row>
    <row r="163" spans="1:7" x14ac:dyDescent="0.4">
      <c r="A163">
        <v>28020</v>
      </c>
      <c r="B163">
        <v>6356</v>
      </c>
      <c r="C163">
        <v>858</v>
      </c>
      <c r="D163">
        <v>0.13499059999999999</v>
      </c>
      <c r="E163">
        <v>1253.46</v>
      </c>
      <c r="F163">
        <v>127.58</v>
      </c>
      <c r="G163">
        <v>0.10178230000000001</v>
      </c>
    </row>
    <row r="164" spans="1:7" x14ac:dyDescent="0.4">
      <c r="A164">
        <v>39460</v>
      </c>
      <c r="B164">
        <v>6614</v>
      </c>
      <c r="C164">
        <v>1082</v>
      </c>
      <c r="D164">
        <v>0.1635924</v>
      </c>
      <c r="E164">
        <v>1370.67</v>
      </c>
      <c r="F164">
        <v>194.41</v>
      </c>
      <c r="G164">
        <v>0.14183570000000001</v>
      </c>
    </row>
    <row r="165" spans="1:7" x14ac:dyDescent="0.4">
      <c r="A165">
        <v>41940</v>
      </c>
      <c r="B165">
        <v>48382</v>
      </c>
      <c r="C165">
        <v>1110</v>
      </c>
      <c r="D165">
        <v>2.2942400000000002E-2</v>
      </c>
      <c r="E165">
        <v>39898.6</v>
      </c>
      <c r="F165">
        <v>647.38</v>
      </c>
      <c r="G165">
        <v>1.62256E-2</v>
      </c>
    </row>
    <row r="166" spans="1:7" x14ac:dyDescent="0.4">
      <c r="A166">
        <v>11700</v>
      </c>
      <c r="B166">
        <v>12802</v>
      </c>
      <c r="C166">
        <v>1038</v>
      </c>
      <c r="D166">
        <v>8.1081100000000003E-2</v>
      </c>
      <c r="E166">
        <v>3370.96</v>
      </c>
      <c r="F166">
        <v>205.52</v>
      </c>
      <c r="G166">
        <v>6.0967800000000003E-2</v>
      </c>
    </row>
    <row r="167" spans="1:7" x14ac:dyDescent="0.4">
      <c r="A167">
        <v>18880</v>
      </c>
      <c r="B167">
        <v>12180</v>
      </c>
      <c r="C167">
        <v>980</v>
      </c>
      <c r="D167">
        <v>8.0459799999999998E-2</v>
      </c>
      <c r="E167">
        <v>4167.5200000000004</v>
      </c>
      <c r="F167">
        <v>195.48</v>
      </c>
      <c r="G167">
        <v>4.6905599999999999E-2</v>
      </c>
    </row>
    <row r="168" spans="1:7" x14ac:dyDescent="0.4">
      <c r="A168">
        <v>22660</v>
      </c>
      <c r="B168">
        <v>14968</v>
      </c>
      <c r="C168">
        <v>1324</v>
      </c>
      <c r="D168">
        <v>8.8455400000000003E-2</v>
      </c>
      <c r="E168">
        <v>5124.5</v>
      </c>
      <c r="F168">
        <v>408.86</v>
      </c>
      <c r="G168">
        <v>7.9785300000000003E-2</v>
      </c>
    </row>
    <row r="169" spans="1:7" x14ac:dyDescent="0.4">
      <c r="A169">
        <v>31540</v>
      </c>
      <c r="B169">
        <v>20124</v>
      </c>
      <c r="C169">
        <v>765</v>
      </c>
      <c r="D169">
        <v>3.8014300000000001E-2</v>
      </c>
      <c r="E169">
        <v>5671.35</v>
      </c>
      <c r="F169">
        <v>211.82499999999999</v>
      </c>
      <c r="G169">
        <v>3.7350000000000001E-2</v>
      </c>
    </row>
    <row r="170" spans="1:7" x14ac:dyDescent="0.4">
      <c r="A170">
        <v>12700</v>
      </c>
      <c r="B170">
        <v>9947</v>
      </c>
      <c r="C170">
        <v>740</v>
      </c>
      <c r="D170">
        <v>7.4394299999999997E-2</v>
      </c>
      <c r="E170">
        <v>3700.105</v>
      </c>
      <c r="F170">
        <v>228.98</v>
      </c>
      <c r="G170">
        <v>6.1884700000000001E-2</v>
      </c>
    </row>
    <row r="171" spans="1:7" x14ac:dyDescent="0.4">
      <c r="A171">
        <v>42220</v>
      </c>
      <c r="B171">
        <v>13365</v>
      </c>
      <c r="C171">
        <v>884</v>
      </c>
      <c r="D171">
        <v>6.6142900000000004E-2</v>
      </c>
      <c r="E171">
        <v>6684.8549999999996</v>
      </c>
      <c r="F171">
        <v>415.03</v>
      </c>
      <c r="G171">
        <v>6.2085099999999997E-2</v>
      </c>
    </row>
    <row r="172" spans="1:7" x14ac:dyDescent="0.4">
      <c r="A172">
        <v>39150</v>
      </c>
      <c r="B172">
        <v>9668</v>
      </c>
      <c r="C172">
        <v>1250</v>
      </c>
      <c r="D172">
        <v>0.1292925</v>
      </c>
      <c r="E172">
        <v>2526.96</v>
      </c>
      <c r="F172">
        <v>254.55</v>
      </c>
      <c r="G172">
        <v>0.1007337</v>
      </c>
    </row>
    <row r="173" spans="1:7" x14ac:dyDescent="0.4">
      <c r="A173">
        <v>37460</v>
      </c>
      <c r="B173">
        <v>5902</v>
      </c>
      <c r="C173">
        <v>909</v>
      </c>
      <c r="D173">
        <v>0.1540156</v>
      </c>
      <c r="E173">
        <v>1406.29</v>
      </c>
      <c r="F173">
        <v>174.44499999999999</v>
      </c>
      <c r="G173">
        <v>0.1240463</v>
      </c>
    </row>
    <row r="174" spans="1:7" x14ac:dyDescent="0.4">
      <c r="A174">
        <v>29420</v>
      </c>
      <c r="B174">
        <v>7964</v>
      </c>
      <c r="C174">
        <v>1076</v>
      </c>
      <c r="D174">
        <v>0.13510800000000001</v>
      </c>
      <c r="E174">
        <v>1634.27</v>
      </c>
      <c r="F174">
        <v>191.8</v>
      </c>
      <c r="G174">
        <v>0.1173613</v>
      </c>
    </row>
    <row r="175" spans="1:7" x14ac:dyDescent="0.4">
      <c r="A175">
        <v>14500</v>
      </c>
      <c r="B175">
        <v>11449</v>
      </c>
      <c r="C175">
        <v>517</v>
      </c>
      <c r="D175">
        <v>4.5156799999999997E-2</v>
      </c>
      <c r="E175">
        <v>5541.6350000000002</v>
      </c>
      <c r="F175">
        <v>176.595</v>
      </c>
      <c r="G175">
        <v>3.1866899999999997E-2</v>
      </c>
    </row>
    <row r="176" spans="1:7" x14ac:dyDescent="0.4">
      <c r="A176">
        <v>13460</v>
      </c>
      <c r="B176">
        <v>9056</v>
      </c>
      <c r="C176">
        <v>839</v>
      </c>
      <c r="D176">
        <v>9.26458E-2</v>
      </c>
      <c r="E176">
        <v>3102.17</v>
      </c>
      <c r="F176">
        <v>238.47499999999999</v>
      </c>
      <c r="G176">
        <v>7.68736E-2</v>
      </c>
    </row>
    <row r="177" spans="1:7" x14ac:dyDescent="0.4">
      <c r="A177">
        <v>41884</v>
      </c>
      <c r="B177">
        <v>32023</v>
      </c>
      <c r="C177">
        <v>248</v>
      </c>
      <c r="D177">
        <v>7.7444000000000002E-3</v>
      </c>
      <c r="E177">
        <v>32045.040000000001</v>
      </c>
      <c r="F177">
        <v>120.9</v>
      </c>
      <c r="G177">
        <v>3.7728000000000002E-3</v>
      </c>
    </row>
    <row r="178" spans="1:7" x14ac:dyDescent="0.4">
      <c r="A178">
        <v>42034</v>
      </c>
      <c r="B178">
        <v>7546</v>
      </c>
      <c r="C178">
        <v>118</v>
      </c>
      <c r="D178">
        <v>1.5637399999999999E-2</v>
      </c>
      <c r="E178">
        <v>6657.53</v>
      </c>
      <c r="F178">
        <v>60.78</v>
      </c>
      <c r="G178">
        <v>9.1295000000000005E-3</v>
      </c>
    </row>
  </sheetData>
  <phoneticPr fontId="1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169 MSAs</vt:lpstr>
      <vt:lpstr>10 most threatened metros</vt:lpstr>
      <vt:lpstr>Time Series</vt:lpstr>
      <vt:lpstr>FHA shares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直亮</cp:lastModifiedBy>
  <dcterms:created xsi:type="dcterms:W3CDTF">2020-10-19T14:59:23Z</dcterms:created>
  <dcterms:modified xsi:type="dcterms:W3CDTF">2021-03-28T00:29:02Z</dcterms:modified>
</cp:coreProperties>
</file>